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C:\Users\bthat01\Downloads\"/>
    </mc:Choice>
  </mc:AlternateContent>
  <xr:revisionPtr revIDLastSave="0" documentId="8_{9D3AFD54-DC80-42C3-BF5C-35E35DCFC550}" xr6:coauthVersionLast="47" xr6:coauthVersionMax="47" xr10:uidLastSave="{00000000-0000-0000-0000-000000000000}"/>
  <bookViews>
    <workbookView xWindow="-110" yWindow="-110" windowWidth="19420" windowHeight="10420" firstSheet="1" activeTab="5" xr2:uid="{00000000-000D-0000-FFFF-FFFF00000000}"/>
  </bookViews>
  <sheets>
    <sheet name="Guidance" sheetId="8" r:id="rId1"/>
    <sheet name="AfC rates" sheetId="1" r:id="rId2"/>
    <sheet name="Resident Doctors rates" sheetId="2" r:id="rId3"/>
    <sheet name="Other medical grades rates" sheetId="6" r:id="rId4"/>
    <sheet name="Dental rates" sheetId="7" r:id="rId5"/>
    <sheet name="Reporting template Page 1" sheetId="9" r:id="rId6"/>
    <sheet name="Reporting template page 2"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K10" i="2" s="1"/>
  <c r="I9" i="2"/>
  <c r="K9" i="2" s="1"/>
  <c r="G10" i="6"/>
  <c r="I10" i="6" s="1"/>
  <c r="G11" i="6"/>
  <c r="I11" i="6" s="1"/>
  <c r="G12" i="6"/>
  <c r="I12" i="6" s="1"/>
  <c r="G13" i="6"/>
  <c r="I13" i="6" s="1"/>
  <c r="G14" i="6"/>
  <c r="I14" i="6" s="1"/>
  <c r="G15" i="6"/>
  <c r="I15" i="6" s="1"/>
  <c r="G16" i="6"/>
  <c r="I16" i="6" s="1"/>
  <c r="G17" i="6"/>
  <c r="I17" i="6" s="1"/>
  <c r="G18" i="6"/>
  <c r="I18" i="6" s="1"/>
  <c r="G19" i="6"/>
  <c r="I19" i="6" s="1"/>
  <c r="G20" i="6"/>
  <c r="I20" i="6" s="1"/>
  <c r="G24" i="6"/>
  <c r="I24" i="6" s="1"/>
  <c r="G25" i="6"/>
  <c r="I25" i="6" s="1"/>
  <c r="G26" i="6"/>
  <c r="I26" i="6" s="1"/>
  <c r="G9" i="6"/>
  <c r="I9" i="6" s="1"/>
  <c r="I11" i="2"/>
  <c r="K11" i="2" s="1"/>
  <c r="I12" i="2"/>
  <c r="K12" i="2" s="1"/>
  <c r="I13" i="2"/>
  <c r="K13" i="2" s="1"/>
  <c r="I14" i="2"/>
  <c r="K14" i="2" s="1"/>
  <c r="I15" i="2"/>
  <c r="K15" i="2" s="1"/>
  <c r="I16" i="2"/>
  <c r="K16" i="2" s="1"/>
  <c r="I17" i="2"/>
  <c r="K17" i="2" s="1"/>
  <c r="I18" i="2"/>
  <c r="K18" i="2" s="1"/>
  <c r="I19" i="2"/>
  <c r="K19" i="2" s="1"/>
  <c r="I20" i="2"/>
  <c r="K20" i="2" s="1"/>
  <c r="I21" i="2"/>
  <c r="K21" i="2" s="1"/>
  <c r="I22" i="2"/>
  <c r="K22" i="2" s="1"/>
  <c r="I23" i="2"/>
  <c r="K23" i="2" s="1"/>
  <c r="I24" i="2"/>
  <c r="K24" i="2" s="1"/>
  <c r="I25" i="2"/>
  <c r="K25" i="2" s="1"/>
  <c r="I26" i="2"/>
  <c r="K26" i="2" s="1"/>
  <c r="I27" i="2"/>
  <c r="K27" i="2" s="1"/>
  <c r="I28" i="2"/>
  <c r="K28" i="2" s="1"/>
  <c r="I29" i="2"/>
  <c r="K29" i="2" s="1"/>
  <c r="I30" i="2"/>
  <c r="K30" i="2" s="1"/>
  <c r="I31" i="2"/>
  <c r="K31" i="2" s="1"/>
  <c r="I32" i="2"/>
  <c r="K32" i="2" s="1"/>
  <c r="I33" i="2"/>
  <c r="K33" i="2" s="1"/>
  <c r="I34" i="2"/>
  <c r="K34" i="2" s="1"/>
  <c r="I35" i="2"/>
  <c r="K35" i="2" s="1"/>
  <c r="I36" i="2"/>
  <c r="K36" i="2" s="1"/>
  <c r="H18" i="6"/>
  <c r="F19" i="6"/>
  <c r="H19" i="6" s="1"/>
  <c r="F20" i="6"/>
  <c r="H20" i="6" s="1"/>
  <c r="H12" i="6"/>
  <c r="J12" i="6" s="1"/>
  <c r="F13" i="6"/>
  <c r="H13" i="6" s="1"/>
  <c r="F14" i="6"/>
  <c r="H14" i="6" s="1"/>
  <c r="L9" i="2" l="1"/>
  <c r="L10" i="2"/>
  <c r="M10" i="2" s="1"/>
  <c r="N10" i="2" s="1"/>
  <c r="M9" i="2"/>
  <c r="N9" i="2" s="1"/>
  <c r="J20" i="6"/>
  <c r="K20" i="6" s="1"/>
  <c r="L20" i="6" s="1"/>
  <c r="J19" i="6"/>
  <c r="J18" i="6"/>
  <c r="K18" i="6" s="1"/>
  <c r="L18" i="6" s="1"/>
  <c r="K12" i="6"/>
  <c r="L12" i="6" s="1"/>
  <c r="J14" i="6"/>
  <c r="K14" i="6" s="1"/>
  <c r="L14" i="6" s="1"/>
  <c r="J13" i="6"/>
  <c r="K19" i="6" l="1"/>
  <c r="L19" i="6" s="1"/>
  <c r="K13" i="6"/>
  <c r="L13" i="6" s="1"/>
  <c r="F25" i="6" l="1"/>
  <c r="H25" i="6" s="1"/>
  <c r="F16" i="6"/>
  <c r="H16" i="6" s="1"/>
  <c r="F10" i="6"/>
  <c r="H10" i="6" s="1"/>
  <c r="F26" i="6"/>
  <c r="H26" i="6" s="1"/>
  <c r="F17" i="6"/>
  <c r="H17" i="6" s="1"/>
  <c r="F11" i="6"/>
  <c r="H11" i="6" s="1"/>
  <c r="H36" i="2" l="1"/>
  <c r="H35" i="2"/>
  <c r="J35" i="2" s="1"/>
  <c r="H34" i="2"/>
  <c r="J34" i="2" s="1"/>
  <c r="H33" i="2"/>
  <c r="J33" i="2" s="1"/>
  <c r="H32" i="2"/>
  <c r="J32" i="2" s="1"/>
  <c r="H31" i="2"/>
  <c r="H30" i="2"/>
  <c r="H29" i="2"/>
  <c r="J29" i="2" s="1"/>
  <c r="H28" i="2"/>
  <c r="J28" i="2" s="1"/>
  <c r="H27" i="2"/>
  <c r="J27" i="2" s="1"/>
  <c r="H26" i="2"/>
  <c r="H25" i="2"/>
  <c r="H24" i="2"/>
  <c r="J24" i="2" s="1"/>
  <c r="H23" i="2"/>
  <c r="J23" i="2" s="1"/>
  <c r="H22" i="2"/>
  <c r="J22" i="2" s="1"/>
  <c r="H21" i="2"/>
  <c r="H20" i="2"/>
  <c r="J20" i="2" s="1"/>
  <c r="H19" i="2"/>
  <c r="H18" i="2"/>
  <c r="J18" i="2" s="1"/>
  <c r="H17" i="2"/>
  <c r="J17" i="2" s="1"/>
  <c r="H12" i="2"/>
  <c r="J12" i="2" s="1"/>
  <c r="H13" i="2"/>
  <c r="J13" i="2" s="1"/>
  <c r="H14" i="2"/>
  <c r="J14" i="2" s="1"/>
  <c r="H15" i="2"/>
  <c r="H16" i="2"/>
  <c r="H11" i="2"/>
  <c r="J11" i="2" s="1"/>
  <c r="D66" i="1"/>
  <c r="D67" i="1"/>
  <c r="D68" i="1"/>
  <c r="D69" i="1"/>
  <c r="D70" i="1"/>
  <c r="D71" i="1"/>
  <c r="D72" i="1"/>
  <c r="D73" i="1"/>
  <c r="D74" i="1"/>
  <c r="D75" i="1"/>
  <c r="D76" i="1"/>
  <c r="D65" i="1"/>
  <c r="D49" i="1"/>
  <c r="D50" i="1"/>
  <c r="D51" i="1"/>
  <c r="D52" i="1"/>
  <c r="D53" i="1"/>
  <c r="D54" i="1"/>
  <c r="D55" i="1"/>
  <c r="D56" i="1"/>
  <c r="D57" i="1"/>
  <c r="D58" i="1"/>
  <c r="D59" i="1"/>
  <c r="D48" i="1"/>
  <c r="D32" i="1"/>
  <c r="D33" i="1"/>
  <c r="D34" i="1"/>
  <c r="D35" i="1"/>
  <c r="D36" i="1"/>
  <c r="D37" i="1"/>
  <c r="D38" i="1"/>
  <c r="D39" i="1"/>
  <c r="D40" i="1"/>
  <c r="D41" i="1"/>
  <c r="D42" i="1"/>
  <c r="D31" i="1"/>
  <c r="E7" i="1"/>
  <c r="E8" i="1"/>
  <c r="E9" i="1"/>
  <c r="E10" i="1"/>
  <c r="E11" i="1"/>
  <c r="E12" i="1"/>
  <c r="E13" i="1"/>
  <c r="E14" i="1"/>
  <c r="E15" i="1"/>
  <c r="E16" i="1"/>
  <c r="E17" i="1"/>
  <c r="E6" i="1"/>
  <c r="E11" i="7"/>
  <c r="F11" i="7" s="1"/>
  <c r="E10" i="7"/>
  <c r="F10" i="7" s="1"/>
  <c r="E9" i="7"/>
  <c r="J15" i="2" l="1"/>
  <c r="J25" i="2"/>
  <c r="L25" i="2" s="1"/>
  <c r="J26" i="2"/>
  <c r="J30" i="2"/>
  <c r="L30" i="2" s="1"/>
  <c r="J19" i="2"/>
  <c r="L19" i="2" s="1"/>
  <c r="J31" i="2"/>
  <c r="J21" i="2"/>
  <c r="L21" i="2" s="1"/>
  <c r="M21" i="2" s="1"/>
  <c r="N21" i="2" s="1"/>
  <c r="J16" i="2"/>
  <c r="L16" i="2" s="1"/>
  <c r="M16" i="2" s="1"/>
  <c r="N16" i="2" s="1"/>
  <c r="J36" i="2"/>
  <c r="L35" i="2"/>
  <c r="M35" i="2" s="1"/>
  <c r="N35" i="2" s="1"/>
  <c r="L26" i="2"/>
  <c r="L14" i="2"/>
  <c r="L15" i="2"/>
  <c r="M15" i="2" s="1"/>
  <c r="N15" i="2" s="1"/>
  <c r="L20" i="2"/>
  <c r="G10" i="7"/>
  <c r="H10" i="7" s="1"/>
  <c r="I10" i="7" s="1"/>
  <c r="G9" i="7"/>
  <c r="F9" i="7"/>
  <c r="G11" i="7"/>
  <c r="H11" i="7" s="1"/>
  <c r="I11" i="7" s="1"/>
  <c r="M26" i="2" l="1"/>
  <c r="N26" i="2" s="1"/>
  <c r="M25" i="2"/>
  <c r="N25" i="2" s="1"/>
  <c r="L31" i="2"/>
  <c r="M31" i="2" s="1"/>
  <c r="N31" i="2" s="1"/>
  <c r="M19" i="2"/>
  <c r="N19" i="2" s="1"/>
  <c r="L36" i="2"/>
  <c r="M36" i="2" s="1"/>
  <c r="N36" i="2" s="1"/>
  <c r="M30" i="2"/>
  <c r="N30" i="2" s="1"/>
  <c r="M14" i="2"/>
  <c r="N14" i="2" s="1"/>
  <c r="M20" i="2"/>
  <c r="N20" i="2" s="1"/>
  <c r="H9" i="7"/>
  <c r="I9" i="7" s="1"/>
  <c r="J16" i="6"/>
  <c r="J17" i="6"/>
  <c r="K17" i="6"/>
  <c r="L17" i="6" s="1"/>
  <c r="H15" i="6"/>
  <c r="H24" i="6"/>
  <c r="H9" i="6"/>
  <c r="K16" i="6" l="1"/>
  <c r="L16" i="6" s="1"/>
  <c r="J24" i="6"/>
  <c r="K24" i="6" s="1"/>
  <c r="L24" i="6" s="1"/>
  <c r="J9" i="6"/>
  <c r="K9" i="6" s="1"/>
  <c r="L9" i="6" s="1"/>
  <c r="J15" i="6"/>
  <c r="J11" i="6"/>
  <c r="J10" i="6"/>
  <c r="J26" i="6"/>
  <c r="J25" i="6"/>
  <c r="L12" i="2"/>
  <c r="L33" i="2"/>
  <c r="K15" i="6" l="1"/>
  <c r="L15" i="6" s="1"/>
  <c r="K26" i="6"/>
  <c r="L26" i="6" s="1"/>
  <c r="K25" i="6"/>
  <c r="L25" i="6" s="1"/>
  <c r="K10" i="6"/>
  <c r="L10" i="6" s="1"/>
  <c r="K11" i="6"/>
  <c r="L11" i="6" s="1"/>
  <c r="L27" i="2"/>
  <c r="L28" i="2"/>
  <c r="L17" i="2"/>
  <c r="M17" i="2" s="1"/>
  <c r="N17" i="2" s="1"/>
  <c r="L18" i="2"/>
  <c r="L34" i="2"/>
  <c r="L24" i="2"/>
  <c r="L23" i="2"/>
  <c r="M33" i="2"/>
  <c r="N33" i="2" s="1"/>
  <c r="L29" i="2"/>
  <c r="L32" i="2"/>
  <c r="L22" i="2"/>
  <c r="M12" i="2"/>
  <c r="N12" i="2" s="1"/>
  <c r="L13" i="2"/>
  <c r="M22" i="2" l="1"/>
  <c r="N22" i="2" s="1"/>
  <c r="M28" i="2"/>
  <c r="N28" i="2" s="1"/>
  <c r="M34" i="2"/>
  <c r="N34" i="2" s="1"/>
  <c r="M13" i="2"/>
  <c r="N13" i="2" s="1"/>
  <c r="M27" i="2"/>
  <c r="N27" i="2" s="1"/>
  <c r="M29" i="2"/>
  <c r="N29" i="2" s="1"/>
  <c r="M24" i="2"/>
  <c r="N24" i="2" s="1"/>
  <c r="M23" i="2"/>
  <c r="N23" i="2" s="1"/>
  <c r="M18" i="2"/>
  <c r="N18" i="2" s="1"/>
  <c r="M32" i="2"/>
  <c r="N32" i="2" s="1"/>
  <c r="L11" i="2"/>
  <c r="G6" i="1"/>
  <c r="E73" i="1"/>
  <c r="F73" i="1" s="1"/>
  <c r="E76" i="1"/>
  <c r="F76" i="1" s="1"/>
  <c r="E75" i="1"/>
  <c r="E74" i="1"/>
  <c r="E72" i="1"/>
  <c r="F72" i="1" s="1"/>
  <c r="E68" i="1"/>
  <c r="F68" i="1" s="1"/>
  <c r="E67" i="1"/>
  <c r="E66" i="1"/>
  <c r="E54" i="1"/>
  <c r="E58" i="1"/>
  <c r="F58" i="1" s="1"/>
  <c r="E57" i="1"/>
  <c r="E56" i="1"/>
  <c r="E52" i="1"/>
  <c r="E51" i="1"/>
  <c r="E49" i="1"/>
  <c r="E48" i="1"/>
  <c r="E42" i="1"/>
  <c r="F40" i="1"/>
  <c r="F39" i="1"/>
  <c r="F38" i="1"/>
  <c r="F37" i="1"/>
  <c r="F36" i="1"/>
  <c r="F35" i="1"/>
  <c r="F34" i="1"/>
  <c r="F33" i="1"/>
  <c r="E33" i="1"/>
  <c r="F32" i="1"/>
  <c r="E31" i="1"/>
  <c r="G7" i="1"/>
  <c r="G8" i="1"/>
  <c r="G9" i="1"/>
  <c r="G10" i="1"/>
  <c r="G11" i="1"/>
  <c r="F12" i="1"/>
  <c r="G13" i="1"/>
  <c r="G14" i="1"/>
  <c r="G15" i="1"/>
  <c r="F16" i="1"/>
  <c r="G17" i="1"/>
  <c r="F49" i="1" l="1"/>
  <c r="G49" i="1" s="1"/>
  <c r="E59" i="1"/>
  <c r="F59" i="1" s="1"/>
  <c r="H59" i="1" s="1"/>
  <c r="E65" i="1"/>
  <c r="F65" i="1" s="1"/>
  <c r="F54" i="1"/>
  <c r="G54" i="1" s="1"/>
  <c r="E55" i="1"/>
  <c r="F55" i="1" s="1"/>
  <c r="M11" i="2"/>
  <c r="N11" i="2" s="1"/>
  <c r="G58" i="1"/>
  <c r="H58" i="1"/>
  <c r="H68" i="1"/>
  <c r="G68" i="1"/>
  <c r="H76" i="1"/>
  <c r="G76" i="1"/>
  <c r="G72" i="1"/>
  <c r="H72" i="1"/>
  <c r="H73" i="1"/>
  <c r="G73" i="1"/>
  <c r="I73" i="1" s="1"/>
  <c r="J73" i="1" s="1"/>
  <c r="F52" i="1"/>
  <c r="F14" i="1"/>
  <c r="E35" i="1"/>
  <c r="G35" i="1" s="1"/>
  <c r="H35" i="1" s="1"/>
  <c r="E70" i="1"/>
  <c r="F70" i="1" s="1"/>
  <c r="E50" i="1"/>
  <c r="F50" i="1" s="1"/>
  <c r="E53" i="1"/>
  <c r="F53" i="1" s="1"/>
  <c r="E71" i="1"/>
  <c r="F71" i="1" s="1"/>
  <c r="F75" i="1"/>
  <c r="F67" i="1"/>
  <c r="F51" i="1"/>
  <c r="F13" i="1"/>
  <c r="E34" i="1"/>
  <c r="G34" i="1" s="1"/>
  <c r="H34" i="1" s="1"/>
  <c r="F48" i="1"/>
  <c r="F41" i="1"/>
  <c r="G33" i="1"/>
  <c r="H33" i="1" s="1"/>
  <c r="F74" i="1"/>
  <c r="F66" i="1"/>
  <c r="E41" i="1"/>
  <c r="F57" i="1"/>
  <c r="G57" i="1" s="1"/>
  <c r="F11" i="1"/>
  <c r="E40" i="1"/>
  <c r="E32" i="1"/>
  <c r="G32" i="1" s="1"/>
  <c r="H32" i="1" s="1"/>
  <c r="F56" i="1"/>
  <c r="G56" i="1" s="1"/>
  <c r="F6" i="1"/>
  <c r="F10" i="1"/>
  <c r="E39" i="1"/>
  <c r="G39" i="1" s="1"/>
  <c r="H39" i="1" s="1"/>
  <c r="F17" i="1"/>
  <c r="F9" i="1"/>
  <c r="E38" i="1"/>
  <c r="G38" i="1" s="1"/>
  <c r="H38" i="1" s="1"/>
  <c r="G40" i="1"/>
  <c r="H40" i="1" s="1"/>
  <c r="F8" i="1"/>
  <c r="E37" i="1"/>
  <c r="G37" i="1" s="1"/>
  <c r="H37" i="1" s="1"/>
  <c r="E69" i="1"/>
  <c r="F69" i="1" s="1"/>
  <c r="F15" i="1"/>
  <c r="F7" i="1"/>
  <c r="E36" i="1"/>
  <c r="G36" i="1" s="1"/>
  <c r="H36" i="1" s="1"/>
  <c r="F31" i="1"/>
  <c r="G31" i="1" s="1"/>
  <c r="H31" i="1" s="1"/>
  <c r="F42" i="1"/>
  <c r="G42" i="1" s="1"/>
  <c r="H42" i="1" s="1"/>
  <c r="H8" i="1"/>
  <c r="I8" i="1"/>
  <c r="I15" i="1"/>
  <c r="H9" i="1"/>
  <c r="I6" i="1"/>
  <c r="I12" i="1"/>
  <c r="H7" i="1"/>
  <c r="I7" i="1"/>
  <c r="H15" i="1"/>
  <c r="I16" i="1"/>
  <c r="I9" i="1"/>
  <c r="H14" i="1"/>
  <c r="I11" i="1"/>
  <c r="H13" i="1"/>
  <c r="H17" i="1"/>
  <c r="H10" i="1"/>
  <c r="I14" i="1"/>
  <c r="H6" i="1"/>
  <c r="H16" i="1"/>
  <c r="H12" i="1"/>
  <c r="I17" i="1"/>
  <c r="I13" i="1"/>
  <c r="I10" i="1"/>
  <c r="H11" i="1"/>
  <c r="G12" i="1"/>
  <c r="G16" i="1"/>
  <c r="G41" i="1" l="1"/>
  <c r="H41" i="1" s="1"/>
  <c r="I72" i="1"/>
  <c r="J72" i="1" s="1"/>
  <c r="I76" i="1"/>
  <c r="J76" i="1" s="1"/>
  <c r="H49" i="1"/>
  <c r="I49" i="1" s="1"/>
  <c r="J49" i="1" s="1"/>
  <c r="G59" i="1"/>
  <c r="I59" i="1" s="1"/>
  <c r="J59" i="1" s="1"/>
  <c r="H54" i="1"/>
  <c r="I54" i="1" s="1"/>
  <c r="J54" i="1" s="1"/>
  <c r="G55" i="1"/>
  <c r="H55" i="1"/>
  <c r="H65" i="1"/>
  <c r="G65" i="1"/>
  <c r="I58" i="1"/>
  <c r="J58" i="1" s="1"/>
  <c r="H57" i="1"/>
  <c r="I57" i="1" s="1"/>
  <c r="J57" i="1" s="1"/>
  <c r="I68" i="1"/>
  <c r="J68" i="1" s="1"/>
  <c r="G50" i="1"/>
  <c r="H50" i="1"/>
  <c r="H69" i="1"/>
  <c r="G69" i="1"/>
  <c r="G71" i="1"/>
  <c r="H71" i="1"/>
  <c r="G53" i="1"/>
  <c r="H53" i="1"/>
  <c r="H75" i="1"/>
  <c r="G75" i="1"/>
  <c r="H56" i="1"/>
  <c r="I56" i="1" s="1"/>
  <c r="J56" i="1" s="1"/>
  <c r="H48" i="1"/>
  <c r="G48" i="1"/>
  <c r="H52" i="1"/>
  <c r="G52" i="1"/>
  <c r="G70" i="1"/>
  <c r="H70" i="1"/>
  <c r="H66" i="1"/>
  <c r="G66" i="1"/>
  <c r="H51" i="1"/>
  <c r="G51" i="1"/>
  <c r="H74" i="1"/>
  <c r="G74" i="1"/>
  <c r="H67" i="1"/>
  <c r="G67" i="1"/>
  <c r="I69" i="1" l="1"/>
  <c r="J69" i="1" s="1"/>
  <c r="I75" i="1"/>
  <c r="J75" i="1" s="1"/>
  <c r="I50" i="1"/>
  <c r="J50" i="1" s="1"/>
  <c r="I74" i="1"/>
  <c r="J74" i="1" s="1"/>
  <c r="I67" i="1"/>
  <c r="J67" i="1" s="1"/>
  <c r="I70" i="1"/>
  <c r="J70" i="1" s="1"/>
  <c r="I52" i="1"/>
  <c r="J52" i="1" s="1"/>
  <c r="I51" i="1"/>
  <c r="J51" i="1" s="1"/>
  <c r="I48" i="1"/>
  <c r="J48" i="1" s="1"/>
  <c r="I53" i="1"/>
  <c r="J53" i="1" s="1"/>
  <c r="I71" i="1"/>
  <c r="J71" i="1" s="1"/>
  <c r="I66" i="1"/>
  <c r="J66" i="1" s="1"/>
  <c r="I65" i="1"/>
  <c r="J65" i="1" s="1"/>
  <c r="I55" i="1"/>
  <c r="J55" i="1" s="1"/>
</calcChain>
</file>

<file path=xl/sharedStrings.xml><?xml version="1.0" encoding="utf-8"?>
<sst xmlns="http://schemas.openxmlformats.org/spreadsheetml/2006/main" count="2757" uniqueCount="201">
  <si>
    <t>Band</t>
  </si>
  <si>
    <t>Pts</t>
  </si>
  <si>
    <t>Band 1</t>
  </si>
  <si>
    <t>Band 2</t>
  </si>
  <si>
    <t>Band 3</t>
  </si>
  <si>
    <t>Band 4</t>
  </si>
  <si>
    <t>Band 5</t>
  </si>
  <si>
    <t>Band 6</t>
  </si>
  <si>
    <t>Band 7</t>
  </si>
  <si>
    <t>Band 8A </t>
  </si>
  <si>
    <t>Band 8B </t>
  </si>
  <si>
    <t>Band 8C </t>
  </si>
  <si>
    <t>Band 8D </t>
  </si>
  <si>
    <t>Band 9</t>
  </si>
  <si>
    <t>Hourly rate</t>
  </si>
  <si>
    <t>NI per hour (13.8%)</t>
  </si>
  <si>
    <t>Sunday &amp; Public holidays</t>
  </si>
  <si>
    <t>Source:</t>
  </si>
  <si>
    <t>Salaries are those at the top of each band.</t>
  </si>
  <si>
    <t>Note:</t>
  </si>
  <si>
    <t>Salary</t>
  </si>
  <si>
    <t xml:space="preserve">Rates of enhanced hours for Sunday and Public Holidays are double time, time plus 88%, 74% and 60% for bands 1, 2, 3 and 4 - 9 respectively. </t>
  </si>
  <si>
    <t>Extra Enhanced hours allowances per hour</t>
  </si>
  <si>
    <t>Saturday, Night &amp; Unsocial</t>
  </si>
  <si>
    <t xml:space="preserve">Rates of enhanced hours for Saturday, night and unsocial hours are time plus 50%, 44%, 37% and 30% for bands 1, 2, 3 and 4 - 9 respectively. </t>
  </si>
  <si>
    <t>Normal working hours</t>
  </si>
  <si>
    <t>Salary (hourly rate)</t>
  </si>
  <si>
    <t>Extra enhanced hours allowance (per hour)</t>
  </si>
  <si>
    <t>Total hourly rate</t>
  </si>
  <si>
    <t>Pay figures for AfC</t>
  </si>
  <si>
    <t>Calculation for agency reporting - normal working hours</t>
  </si>
  <si>
    <t>Calculation for agency reporting - Saturday, night and unsocial</t>
  </si>
  <si>
    <t>Calculation for agency reporting - Sunday and public holidays</t>
  </si>
  <si>
    <t>Table 1</t>
  </si>
  <si>
    <t>Table 2</t>
  </si>
  <si>
    <t>Table 3</t>
  </si>
  <si>
    <t>Table 4</t>
  </si>
  <si>
    <t>Comparison rate for agency calculation (per hour)</t>
  </si>
  <si>
    <t>Pension per hour (22.5%)</t>
  </si>
  <si>
    <t>150% of comparison rate (per hour)*</t>
  </si>
  <si>
    <t>*Note: travel, subsistence and other expenses must be added to this</t>
  </si>
  <si>
    <t>150% of  comparison rate (per hour)*</t>
  </si>
  <si>
    <t>Grade</t>
  </si>
  <si>
    <t>Consultant</t>
  </si>
  <si>
    <t>Foundation House Officer 1</t>
  </si>
  <si>
    <t>Foundation House Officer 2</t>
  </si>
  <si>
    <t>Dental Officer</t>
  </si>
  <si>
    <t>Senior Dental Officer</t>
  </si>
  <si>
    <t>Equivalent Framework description</t>
  </si>
  <si>
    <t>Pay details are taken from the pay circular and annexes refer to annexes in this document:</t>
  </si>
  <si>
    <t>Hourly rate is based on 40-hour working week</t>
  </si>
  <si>
    <t>Working Hours</t>
  </si>
  <si>
    <t>Speciality Registrar (1-2 years experience)</t>
  </si>
  <si>
    <t>Speciality Registrar (3+ years experience)</t>
  </si>
  <si>
    <t>Senior House Officer</t>
  </si>
  <si>
    <t>No equivalent</t>
  </si>
  <si>
    <r>
      <rPr>
        <b/>
        <sz val="11"/>
        <color theme="1"/>
        <rFont val="Calibri"/>
        <family val="2"/>
        <scheme val="minor"/>
      </rPr>
      <t>Speciality Registrar (1-2 years experience):</t>
    </r>
    <r>
      <rPr>
        <sz val="11"/>
        <color theme="1"/>
        <rFont val="Calibri"/>
        <family val="2"/>
        <scheme val="minor"/>
      </rPr>
      <t xml:space="preserve"> salary is taken from 2nd incremental point in Annex D.</t>
    </r>
  </si>
  <si>
    <r>
      <rPr>
        <b/>
        <sz val="11"/>
        <color theme="1"/>
        <rFont val="Calibri"/>
        <family val="2"/>
        <scheme val="minor"/>
      </rPr>
      <t xml:space="preserve">Senior House Officer: </t>
    </r>
    <r>
      <rPr>
        <sz val="11"/>
        <color theme="1"/>
        <rFont val="Calibri"/>
        <family val="2"/>
        <scheme val="minor"/>
      </rPr>
      <t>salary is taken from the top incremental point (6th point) in Annex D.</t>
    </r>
  </si>
  <si>
    <t>Calculation for agency reporting - other medical grades</t>
  </si>
  <si>
    <t>Consultant, 8am - 8pm Mon - Fri</t>
  </si>
  <si>
    <t>8am - 8pm Monday to Friday</t>
  </si>
  <si>
    <t>8pm - 8am Monday to Friday</t>
  </si>
  <si>
    <t>All day Saturday, Sunday and public holidays</t>
  </si>
  <si>
    <t>Consultant, 8pm - 8am Mon - Fri</t>
  </si>
  <si>
    <t>Consultant, all day Sat, Sun &amp; PH</t>
  </si>
  <si>
    <r>
      <rPr>
        <b/>
        <sz val="11"/>
        <color theme="1"/>
        <rFont val="Calibri"/>
        <family val="2"/>
        <scheme val="minor"/>
      </rPr>
      <t xml:space="preserve">Consultant: </t>
    </r>
    <r>
      <rPr>
        <sz val="11"/>
        <color theme="1"/>
        <rFont val="Calibri"/>
        <family val="2"/>
        <scheme val="minor"/>
      </rPr>
      <t xml:space="preserve">salary is taken from the top pay point (pay point 8) in Annex A. </t>
    </r>
  </si>
  <si>
    <t>7am - 7pm Monday to Friday</t>
  </si>
  <si>
    <t>7pm to 7am Monday to Friday</t>
  </si>
  <si>
    <t>Speciality Doctor 7am - 7pm Mon - Fri</t>
  </si>
  <si>
    <t>Speciality Doctor 7pm - 7am Mon - Fri</t>
  </si>
  <si>
    <t>Calculation for agency reporting - dental</t>
  </si>
  <si>
    <t>All working patterns</t>
  </si>
  <si>
    <t>Specialist Dental Officer</t>
  </si>
  <si>
    <r>
      <rPr>
        <b/>
        <sz val="11"/>
        <color theme="1"/>
        <rFont val="Calibri"/>
        <family val="2"/>
        <scheme val="minor"/>
      </rPr>
      <t xml:space="preserve">Dental Officer: salary is </t>
    </r>
    <r>
      <rPr>
        <sz val="11"/>
        <color theme="1"/>
        <rFont val="Calibri"/>
        <family val="2"/>
        <scheme val="minor"/>
      </rPr>
      <t>taken from top pay point (pay point 6) in Annex H</t>
    </r>
  </si>
  <si>
    <r>
      <rPr>
        <b/>
        <sz val="11"/>
        <color theme="1"/>
        <rFont val="Calibri"/>
        <family val="2"/>
        <scheme val="minor"/>
      </rPr>
      <t xml:space="preserve">Senior Dental Officer: </t>
    </r>
    <r>
      <rPr>
        <sz val="11"/>
        <color theme="1"/>
        <rFont val="Calibri"/>
        <family val="2"/>
        <scheme val="minor"/>
      </rPr>
      <t>salary is taken from the top pay point (pay point 12) in Annex H</t>
    </r>
  </si>
  <si>
    <r>
      <rPr>
        <b/>
        <sz val="11"/>
        <color theme="1"/>
        <rFont val="Calibri"/>
        <family val="2"/>
        <scheme val="minor"/>
      </rPr>
      <t xml:space="preserve">Specialist Dental Officer: </t>
    </r>
    <r>
      <rPr>
        <sz val="11"/>
        <color theme="1"/>
        <rFont val="Calibri"/>
        <family val="2"/>
        <scheme val="minor"/>
      </rPr>
      <t xml:space="preserve">salary is taken from the top pay point (pay point 16) in Annex H </t>
    </r>
  </si>
  <si>
    <t>Hourly rates are based on a 37-hour week</t>
  </si>
  <si>
    <t>Staff group</t>
  </si>
  <si>
    <t xml:space="preserve">Cost (%) </t>
  </si>
  <si>
    <t>Circumstances</t>
  </si>
  <si>
    <t>Report authorised by:</t>
  </si>
  <si>
    <t>2. Level of assurance regarding data submitted</t>
  </si>
  <si>
    <t>3. Report approval</t>
  </si>
  <si>
    <t>Report on quarter:</t>
  </si>
  <si>
    <t>Health and Care (Staffing) (Scotland) Act 2019 Quarterly Report on Agency Workers</t>
  </si>
  <si>
    <t>Deadlines for reporting are:</t>
  </si>
  <si>
    <t>Quarter</t>
  </si>
  <si>
    <t>Report to be submitted by</t>
  </si>
  <si>
    <t>Section 12IB of the National Health Service (Scotland) Act 1978 ("the 1978 Act") as inserted by section 4 of the Health and Care (Staffing) (Scotland) Act 2019 ("the 2019 Act") requires all Health Boards, relevant Special Health Boards delivering direct patient care (i.e. NHS 24, the Scottish Ambulance Service Board, the State Hospitals Board for Scotland and the National Waiting Times Centre Board) and NHS National Services Scotland (referred to in the 2019 Act as the "Agency") (collectively referred to as "relevant organisations" in this template), to report quarterly to the Scottish Ministers on the use of high-cost agency staff.</t>
  </si>
  <si>
    <t xml:space="preserve">To calculate the cost of "to secure the services of an agency worker" the total cost paid for the agency worker should be used. This includes the hourly rate for the agency worker, plus any other payments that are made such as WTR, ENIC, pension, commission, VAT etc, plus any travel, subsistence or other costs. </t>
  </si>
  <si>
    <t>The percentage is then calculated by divided the total cost of the agency worker by the comparison rate for the NHS employee (plus any recoverable employee expenses) for the length of the shift.</t>
  </si>
  <si>
    <t>The next two tabs on the spreadsheet comprise the template for the quarterly reporting. The first tab asks relevant organisations for a narrative to support the data provided, guidance on this can be found in the tab. It also asks relevant organisations to assess their assurance as to the quality of data provided. Again, further guidance is provided in the tab. The organisation should then complete the declaration; an electronic signature is acceptable. The next tab is the raw data. It is noted that relevant organisations may be using systems such as BankStaff to manage the use of agency staff. If organisations can automatically run reports from their own systems (in Excel format), as long as they contain, as a minimum, the columns in the template, we are happy to receive the data in that format. Further guidance about raw data is found in the tab.</t>
  </si>
  <si>
    <t>Please provide a narrative to accompany the raw data</t>
  </si>
  <si>
    <t>The report must contain the following information:
- The number of occasions (shifts) on which the Health Board has paid over 150% to secure the services of any agency worker, when compared to the amount that would be paid to a full-time equivalent employee of the Health Board or the Agency to fill the equivalent post for the same period.
- The amount paid on each occasion (expressed as a percentage of the amount that would be paid to a full-time equivalent employee of the Health Board to fill the equivalent post for the same period).
- The circumstances that have required this higher amount to be paid.</t>
  </si>
  <si>
    <t>Reports should be submitted to hcsa@gov.scot. This email address can also be used for any enquiries.</t>
  </si>
  <si>
    <t>All agency workers that are within the scope of the Act should be included in the report: details of the professions included can be found at: https://www.gov.scot/publications/health-and-care-staffing-scotland-act-2019-overview/pages/roles-in-scope-of-the-act/. This relates to both agency workers used from frameworks and agency workers used off-framework.</t>
  </si>
  <si>
    <t>There are no banding supplements for these employees.</t>
  </si>
  <si>
    <t>There is no NHS Scotland framework for dental staff.</t>
  </si>
  <si>
    <t>This should provide a general comment and overview of the data presented, including explanation of any trends and reasons for using high-cost agency workers. For example, it may be that high costs are due to having to pay travel and accommodation expenses due to the remote or rural nature of the role; multiple shifts may indicate a long-term position filled by the same agency worker; there may be off-framework use of agency workers; or a higher rate is paid for particular specialities.</t>
  </si>
  <si>
    <t>Name of organisation:</t>
  </si>
  <si>
    <t>01 April to 30 June 2024</t>
  </si>
  <si>
    <t>01 July to 30 September 2024</t>
  </si>
  <si>
    <t>01 October to 31 December 2024</t>
  </si>
  <si>
    <t>31 July 2024</t>
  </si>
  <si>
    <t>31 October 2024</t>
  </si>
  <si>
    <t>31 January 2025</t>
  </si>
  <si>
    <t>01 January to 31 March 2025</t>
  </si>
  <si>
    <t>30 April 2025</t>
  </si>
  <si>
    <r>
      <t xml:space="preserve">This should provide narrative on the level of assurance the organisation has on the data submitted, considering the following:
</t>
    </r>
    <r>
      <rPr>
        <sz val="12"/>
        <color rgb="FFFF0000"/>
        <rFont val="Calibri"/>
        <family val="2"/>
      </rPr>
      <t>•</t>
    </r>
    <r>
      <rPr>
        <sz val="12"/>
        <color rgb="FFFF0000"/>
        <rFont val="Arial"/>
        <family val="2"/>
      </rPr>
      <t xml:space="preserve"> Completeness of data: how assured is the organisation that they have captured all the data. This may differ with professional group, for example an organisation may be more assured about the completeness of data relating to nursing than to healthcare scientists.
</t>
    </r>
    <r>
      <rPr>
        <sz val="12"/>
        <color rgb="FFFF0000"/>
        <rFont val="Calibri"/>
        <family val="2"/>
      </rPr>
      <t>•</t>
    </r>
    <r>
      <rPr>
        <sz val="12"/>
        <color rgb="FFFF0000"/>
        <rFont val="Arial"/>
        <family val="2"/>
      </rPr>
      <t xml:space="preserve"> Accuracy: how assured is the organisation with regard to the accuracy of the data. For example, an organisation may be less assured regarding accuracy when travel, subsistence and other expenses have to be added into the calculations.</t>
    </r>
  </si>
  <si>
    <t>Date of shift</t>
  </si>
  <si>
    <t>Band / Grade</t>
  </si>
  <si>
    <t>E.g. nursing, medical, dental, healthcare science, psychology etc.</t>
  </si>
  <si>
    <t>AfC band or medical / dental grade</t>
  </si>
  <si>
    <t>E.g. 189%, 211%, 250% etc.</t>
  </si>
  <si>
    <t>Examples</t>
  </si>
  <si>
    <t>Nursing</t>
  </si>
  <si>
    <t>Medical</t>
  </si>
  <si>
    <t>Physiotherapist</t>
  </si>
  <si>
    <t>Specialist intensive care nurse. Increased demand for level 3 care and shortage of specialist skilled staff to maintain safety in critical care. Essential to maintain patient safety. Off-framework used.</t>
  </si>
  <si>
    <t>High level unplanned sickness absence - activity re-prioritised however unable to maintain essential services. Off-framework used.</t>
  </si>
  <si>
    <t>Please give an explanation of the circumstances that required the higher cost to be paid. This should reflect, and assumes you have followed, your own internal escalation / governance processes and the reasons this higher-cost was approved by the organisation.</t>
  </si>
  <si>
    <t>Long-term agency consultant used to cover vacancy in rural location. Framework used but costs exceed 150% as travel and accommodation is provided.</t>
  </si>
  <si>
    <r>
      <rPr>
        <b/>
        <sz val="11"/>
        <color theme="1"/>
        <rFont val="Calibri"/>
        <family val="2"/>
        <scheme val="minor"/>
      </rPr>
      <t xml:space="preserve">Foundation House Officer 1: </t>
    </r>
    <r>
      <rPr>
        <sz val="11"/>
        <color theme="1"/>
        <rFont val="Calibri"/>
        <family val="2"/>
        <scheme val="minor"/>
      </rPr>
      <t>salary is taken from the bottom incremental point (minimum pay point) in Annex D.</t>
    </r>
  </si>
  <si>
    <r>
      <rPr>
        <b/>
        <sz val="11"/>
        <color theme="1"/>
        <rFont val="Calibri"/>
        <family val="2"/>
        <scheme val="minor"/>
      </rPr>
      <t>Foundation House Officer 2:</t>
    </r>
    <r>
      <rPr>
        <sz val="11"/>
        <color theme="1"/>
        <rFont val="Calibri"/>
        <family val="2"/>
        <scheme val="minor"/>
      </rPr>
      <t xml:space="preserve">  salary is taken from the bottom incremental point (minimum pay point) in Annex D.</t>
    </r>
  </si>
  <si>
    <t>Non banded staff</t>
  </si>
  <si>
    <t>1C</t>
  </si>
  <si>
    <t>1B</t>
  </si>
  <si>
    <t>1A &amp; 2B</t>
  </si>
  <si>
    <t>2A</t>
  </si>
  <si>
    <t>Banding Supplement Category</t>
  </si>
  <si>
    <t>Banding Supplement Rate</t>
  </si>
  <si>
    <t>Salary with banding supplement</t>
  </si>
  <si>
    <t>n/a</t>
  </si>
  <si>
    <t>Speciality Doctor all day Sat, Sun &amp; PH and unsocial hours</t>
  </si>
  <si>
    <t>Speciality Doctor (2008 contract)</t>
  </si>
  <si>
    <t>Associate Specialist (2008 contract)</t>
  </si>
  <si>
    <t>Speciality Doctor (2022 Contract)</t>
  </si>
  <si>
    <r>
      <rPr>
        <b/>
        <sz val="11"/>
        <color theme="1"/>
        <rFont val="Calibri"/>
        <family val="2"/>
        <scheme val="minor"/>
      </rPr>
      <t xml:space="preserve">Associate Specialist: </t>
    </r>
    <r>
      <rPr>
        <sz val="11"/>
        <color theme="1"/>
        <rFont val="Calibri"/>
        <family val="2"/>
        <scheme val="minor"/>
      </rPr>
      <t>salary is taken from the top pay point (pay point 10) in Annex F1</t>
    </r>
  </si>
  <si>
    <r>
      <rPr>
        <b/>
        <sz val="11"/>
        <color theme="1"/>
        <rFont val="Calibri"/>
        <family val="2"/>
        <scheme val="minor"/>
      </rPr>
      <t>Specialist:</t>
    </r>
    <r>
      <rPr>
        <sz val="11"/>
        <color theme="1"/>
        <rFont val="Calibri"/>
        <family val="2"/>
        <scheme val="minor"/>
      </rPr>
      <t xml:space="preserve"> salary taken from top pay point (pay point 3) in Annex F1</t>
    </r>
  </si>
  <si>
    <t>New Specialist  (2022 Contract)</t>
  </si>
  <si>
    <r>
      <rPr>
        <b/>
        <sz val="11"/>
        <color theme="1"/>
        <rFont val="Calibri"/>
        <family val="2"/>
        <scheme val="minor"/>
      </rPr>
      <t xml:space="preserve">Speciality Registrar (3+ years experience): </t>
    </r>
    <r>
      <rPr>
        <sz val="11"/>
        <color theme="1"/>
        <rFont val="Calibri"/>
        <family val="2"/>
        <scheme val="minor"/>
      </rPr>
      <t>salary is taken from 9th incremental point in Annex D.</t>
    </r>
  </si>
  <si>
    <r>
      <rPr>
        <b/>
        <sz val="11"/>
        <color theme="1"/>
        <rFont val="Calibri"/>
        <family val="2"/>
        <scheme val="minor"/>
      </rPr>
      <t xml:space="preserve">Speciality Doctor: </t>
    </r>
    <r>
      <rPr>
        <sz val="11"/>
        <color theme="1"/>
        <rFont val="Calibri"/>
        <family val="2"/>
        <scheme val="minor"/>
      </rPr>
      <t>2022 contract salary is taken from top pay point (pay point 5) in Annex F1. 2008 contract salary is taken from the top pay point (pay point 10) in annex F</t>
    </r>
  </si>
  <si>
    <r>
      <rPr>
        <b/>
        <sz val="11"/>
        <color theme="1"/>
        <rFont val="Calibri"/>
        <family val="2"/>
        <scheme val="minor"/>
      </rPr>
      <t>Banding supplements:</t>
    </r>
    <r>
      <rPr>
        <sz val="11"/>
        <color theme="1"/>
        <rFont val="Calibri"/>
        <family val="2"/>
        <scheme val="minor"/>
      </rPr>
      <t xml:space="preserve"> banding supplements are listed in Table 1 of the pay agreement. These relate to the banding supplements paid to permanent staff. Banding supplements  are paid case by case, depending on, e.g. stress of job, antisocial hours, and it is up to the Health Board to decide what supplement applies to each individual post. </t>
    </r>
  </si>
  <si>
    <t xml:space="preserve">Any localised pay agreements for out of hours/on call arrangements should be reflected in final calculations </t>
  </si>
  <si>
    <t>This next tabs of this spreadsheet detail the rates to be used as a comparison for the 150%. Hourly rates, comprising the gross salary of an NHS employee, plus the employer pension and national insurance costs have been calculated for each band / grade for different working patterns/ banding. Any expenses that are recoverable by the employee in respect of working that shift must be added manually to the hourly rate.</t>
  </si>
  <si>
    <t>2024-25 Salary</t>
  </si>
  <si>
    <t>https://www.publications.scot.nhs.uk/files/pcs2024-afc-05.pdf</t>
  </si>
  <si>
    <t>Salary with banding supplement (hourly rate)</t>
  </si>
  <si>
    <t>Salary without banding supplement (hourly rate)</t>
  </si>
  <si>
    <t>Salary without OOH premium (hourly rate)</t>
  </si>
  <si>
    <t>Salary with OOH premium (33%) (where applicable)</t>
  </si>
  <si>
    <t>Salary with OOH premium (hourly rate) (where applicable)</t>
  </si>
  <si>
    <t>FY1 _ Doctor in training (40h week)</t>
  </si>
  <si>
    <t>All data assume a 48h week except for Doctors in Training which assumes a 40h week, 9-5pm</t>
  </si>
  <si>
    <t>FY2    Doctor in training (40h week)</t>
  </si>
  <si>
    <t>Calculation for agency reporting - Consultant medical grades ***</t>
  </si>
  <si>
    <t>*** Rates have been updated to reflect newly acceptyed consultant pay deal for 24/25</t>
  </si>
  <si>
    <t>V6.0</t>
  </si>
  <si>
    <t>https://www.publications.scot.nhs.uk/files/pcs2024-dd-01.pdf</t>
  </si>
  <si>
    <t>V7</t>
  </si>
  <si>
    <t>Calculation for agency reporting - Resident doctors</t>
  </si>
  <si>
    <t>https://www.publications.scot.nhs.uk/files/pcs2024-dd-01sasaddendum.pdf</t>
  </si>
  <si>
    <t>Cons</t>
  </si>
  <si>
    <t>Specialist Doctor</t>
  </si>
  <si>
    <t>SD</t>
  </si>
  <si>
    <t>FY2</t>
  </si>
  <si>
    <t>Vacancy</t>
  </si>
  <si>
    <t>Vacancy - Inverness OA Consultant Post</t>
  </si>
  <si>
    <t>Vacancy - Locum SpD for North Sector/S&amp;D Psychiatry of Old Age</t>
  </si>
  <si>
    <t>Vacancy - One less FY2 joined department, resulting in gaps</t>
  </si>
  <si>
    <t xml:space="preserve">Vacancy - Vacant Inverness Consultant Post </t>
  </si>
  <si>
    <t>Vacancy - Vacant OA Central Sector Consultant Post</t>
  </si>
  <si>
    <t xml:space="preserve">Vacancy - Vancant Inverness Consultant post </t>
  </si>
  <si>
    <t>Vacant OA Central Sector Consultant Post</t>
  </si>
  <si>
    <t>Vacancy - Vacant Inverness Consultant Post</t>
  </si>
  <si>
    <t xml:space="preserve">Vacancy - Vacant OA Central Sector Consultant Post </t>
  </si>
  <si>
    <r>
      <t xml:space="preserve">Vacancy - </t>
    </r>
    <r>
      <rPr>
        <sz val="11"/>
        <rFont val="Calibri"/>
        <family val="2"/>
      </rPr>
      <t>East Sector OA Consultant Post</t>
    </r>
  </si>
  <si>
    <t>Vacancy -  East Sector OA Consultant Post</t>
  </si>
  <si>
    <t>Vacancy - East Sector OA Consultant Post</t>
  </si>
  <si>
    <t>Vacancy -  East Sector OA Consultant Post,</t>
  </si>
  <si>
    <t>Vacancyv - East Sector OA Consultant Post</t>
  </si>
  <si>
    <t>Vacancy - Older Adult Inverness Sector Consultant Post</t>
  </si>
  <si>
    <t>Vacancy - Locum Cover Required</t>
  </si>
  <si>
    <t>1:4 rota (Medical Staffing)</t>
  </si>
  <si>
    <t xml:space="preserve">Vacancy - Older Adult Inverness Sector Consultant Post </t>
  </si>
  <si>
    <t>Vacancy - GAP East Ross Consultant Post</t>
  </si>
  <si>
    <t>Vacancy - Vacant LD Consultant Post</t>
  </si>
  <si>
    <t>Vacancy - East Sector OA Consultant Post,</t>
  </si>
  <si>
    <t>Staff Sickness</t>
  </si>
  <si>
    <t>Vacancy - Older Adult East Sector</t>
  </si>
  <si>
    <t>HCSW Band 3</t>
  </si>
  <si>
    <t>Band 5 RN</t>
  </si>
  <si>
    <t>HCSW Band 2</t>
  </si>
  <si>
    <t>Off Framework use required to ensure patient safety.  All other alternatives had been exhausted.</t>
  </si>
  <si>
    <t>Adult Social Care</t>
  </si>
  <si>
    <r>
      <t xml:space="preserve">NHS Highland has a high level of assurance regarding the completeness and accuracy of the data submitted on high-cost agency use.                                                                                                                                                             </t>
    </r>
    <r>
      <rPr>
        <b/>
        <sz val="12"/>
        <color theme="1"/>
        <rFont val="Arial"/>
        <family val="2"/>
      </rPr>
      <t>Completeness of Data</t>
    </r>
    <r>
      <rPr>
        <sz val="12"/>
        <color theme="1"/>
        <rFont val="Arial"/>
        <family val="2"/>
      </rPr>
      <t xml:space="preserve">
The organisation is assured that the submitted data comprehensively captures all shifts filled through high-cost agency arrangements. This assurance is particularly strong for nursing and medical staff, as data is drawn directly from centralised systems and off-framework approval logs.
•	For Adult Social Care, while some agency usage is processed through local authority procurement systems, shared protocols and escalation documentation allow for high levels of triangulation and reconciliation.
•	Professional group variance is recognised; assurance is strongest in nursing and medical, and slightly lower in areas such as Allied Health and Health Science roles, where off-framework use is extremely rare and therefore may not be captured through the same routine processes.
</t>
    </r>
    <r>
      <rPr>
        <b/>
        <sz val="12"/>
        <color theme="1"/>
        <rFont val="Arial"/>
        <family val="2"/>
      </rPr>
      <t xml:space="preserve">
Accuracy of Data:                                                                                                                                                                                                                                                                                                                                                                   </t>
    </r>
    <r>
      <rPr>
        <sz val="12"/>
        <color theme="1"/>
        <rFont val="Arial"/>
        <family val="2"/>
      </rPr>
      <t>Agency shifts are logged through formal governance processes, including justification and rate documentation. Rates include base pay and additional costs when applicable, although minor inconsistencies may exist in how travel or subsistence is recorded.-Improved Assurance in Q4: The significant drop in high-cost agency shifts in Q4 has allowed for enhanced scrutiny and validation, boosting assurance levels across all reported categories.Accuracy of Data
The organisation is reasonably assured regarding the accuracy of the reported cost and usage data, including recorded reasons for usage (e.g., vacancy, sickness). 
The significant reduction in shifts procured for high-cost agency use across the year (from 5,323 in Q1 to just 798 in Q4) demonstrates stronger internal control and more proactive management of temporary staffing arrangements.
As the volume has reduced, the process of monitoring and data validation has become less of a burden, further enhancing confidence in data completeness and accuracy.
In conclusion, while acknowledging minor limitations in professional group granularity and potential expense variability, the organisation holds a high level of confidence that the submitted data is both complete and accurate, and that it provides a reliable basis for ongoing assurance and workforce planning.</t>
    </r>
  </si>
  <si>
    <t>NHS Highland</t>
  </si>
  <si>
    <t>Name Gareth Adkins</t>
  </si>
  <si>
    <t>Designation Director of People &amp; Culture</t>
  </si>
  <si>
    <t>Date 24 April 2025</t>
  </si>
  <si>
    <t xml:space="preserve">The high-cost agency use in Quarter 4 (January–March 2025) was significantly reduced, with only 798 shifts recorded—789 for Medical and 10 for Adult Social Care, and none for Nursing.                                                           This reflects a positive downward trend from previous quarters, which began with 5,323 shifts in Q1. The reduction is the result of enhanced scrutiny and management of agency usage, improved workforce planning, and increased availability of internal bank staff.
Key themes include:
Medical staffing: Continued reliance on high-cost agency cover due to longstanding consultant vacancies, particularly in Psychiatry and Learning Disabilities. Some agency usage exceeded 190%, highlighting critical vacancies and the need for service continuity.
Adult Social Care: Off-framework agency use continued for Band 2/3 HCSWs in complex care settings. Justifications often cited “all other alternatives had been exhausted,” reflecting high patient acuity and systemic vacancy issues.
Rural pressures and specialisms:Continued challenges in filling remote/rural posts or highly specialist roles have required the use of enhanced rates or agency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</si>
</sst>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quot;£&quot;#,##0\)"/>
    <numFmt numFmtId="165" formatCode="&quot;£&quot;#,##0_);[Red]\(&quot;£&quot;#,##0\)"/>
    <numFmt numFmtId="166" formatCode="&quot;£&quot;#,##0.00_);\(&quot;£&quot;#,##0.00\)"/>
    <numFmt numFmtId="167" formatCode="_(&quot;£&quot;* #,##0.00_);_(&quot;£&quot;* \(#,##0.00\);_(&quot;£&quot;* &quot;-&quot;??_);_(@_)"/>
    <numFmt numFmtId="168" formatCode="&quot;£&quot;#,##0"/>
    <numFmt numFmtId="169" formatCode="&quot;£&quot;#,##0.00"/>
  </numFmts>
  <fonts count="24" x14ac:knownFonts="1">
    <font>
      <sz val="11"/>
      <color theme="1"/>
      <name val="Calibri"/>
      <family val="2"/>
      <scheme val="minor"/>
    </font>
    <font>
      <sz val="11"/>
      <color theme="1"/>
      <name val="Calibri"/>
      <family val="2"/>
      <scheme val="minor"/>
    </font>
    <font>
      <b/>
      <sz val="11"/>
      <color theme="1"/>
      <name val="Arial"/>
      <family val="2"/>
    </font>
    <font>
      <b/>
      <sz val="11"/>
      <name val="Arial"/>
      <family val="2"/>
    </font>
    <font>
      <sz val="11"/>
      <name val="Arial"/>
      <family val="2"/>
    </font>
    <font>
      <b/>
      <sz val="11"/>
      <color theme="1"/>
      <name val="Calibri"/>
      <family val="2"/>
      <scheme val="minor"/>
    </font>
    <font>
      <sz val="8"/>
      <name val="Calibri"/>
      <family val="2"/>
      <scheme val="minor"/>
    </font>
    <font>
      <u/>
      <sz val="11"/>
      <color theme="10"/>
      <name val="Calibri"/>
      <family val="2"/>
      <scheme val="minor"/>
    </font>
    <font>
      <sz val="11"/>
      <color theme="1"/>
      <name val="Arial"/>
      <family val="2"/>
    </font>
    <font>
      <b/>
      <sz val="11"/>
      <color rgb="FFFF0000"/>
      <name val="Arial"/>
      <family val="2"/>
    </font>
    <font>
      <sz val="12"/>
      <color theme="1"/>
      <name val="Arial"/>
      <family val="2"/>
    </font>
    <font>
      <b/>
      <sz val="12"/>
      <color theme="1"/>
      <name val="Arial"/>
      <family val="2"/>
    </font>
    <font>
      <sz val="12"/>
      <color rgb="FF000000"/>
      <name val="Arial"/>
      <family val="2"/>
    </font>
    <font>
      <b/>
      <i/>
      <sz val="12"/>
      <color theme="1"/>
      <name val="Arial"/>
      <family val="2"/>
    </font>
    <font>
      <i/>
      <sz val="12"/>
      <color theme="1"/>
      <name val="Arial"/>
      <family val="2"/>
    </font>
    <font>
      <sz val="12"/>
      <color rgb="FFFF0000"/>
      <name val="Arial"/>
      <family val="2"/>
    </font>
    <font>
      <sz val="12"/>
      <color rgb="FFFF0000"/>
      <name val="Calibri"/>
      <family val="2"/>
    </font>
    <font>
      <sz val="16"/>
      <name val="Arial"/>
      <family val="2"/>
    </font>
    <font>
      <sz val="12"/>
      <color theme="0"/>
      <name val="Arial"/>
      <family val="2"/>
    </font>
    <font>
      <sz val="11"/>
      <color rgb="FFFF0000"/>
      <name val="Arial"/>
      <family val="2"/>
    </font>
    <font>
      <sz val="10"/>
      <name val="Arial"/>
      <family val="2"/>
    </font>
    <font>
      <sz val="11"/>
      <name val="Calibri"/>
      <family val="2"/>
    </font>
    <font>
      <sz val="11"/>
      <name val="Calibri"/>
      <family val="2"/>
    </font>
    <font>
      <sz val="11"/>
      <color rgb="FF000000"/>
      <name val="Calibri"/>
      <family val="2"/>
      <scheme val="minor"/>
    </font>
  </fonts>
  <fills count="8">
    <fill>
      <patternFill patternType="none"/>
    </fill>
    <fill>
      <patternFill patternType="gray125"/>
    </fill>
    <fill>
      <patternFill patternType="solid">
        <fgColor rgb="FF9CC2E5"/>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167" fontId="1" fillId="0" borderId="0" applyFont="0" applyFill="0" applyBorder="0" applyAlignment="0" applyProtection="0"/>
    <xf numFmtId="0" fontId="7" fillId="0" borderId="0" applyNumberFormat="0" applyFill="0" applyBorder="0" applyAlignment="0" applyProtection="0"/>
    <xf numFmtId="0" fontId="20" fillId="0" borderId="0"/>
  </cellStyleXfs>
  <cellXfs count="205">
    <xf numFmtId="0" fontId="0" fillId="0" borderId="0" xfId="0"/>
    <xf numFmtId="0" fontId="0" fillId="0" borderId="0" xfId="0"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64" fontId="4" fillId="4" borderId="5" xfId="1" applyNumberFormat="1" applyFont="1" applyFill="1" applyBorder="1" applyAlignment="1">
      <alignment horizontal="center"/>
    </xf>
    <xf numFmtId="1" fontId="4" fillId="4" borderId="6" xfId="1" applyNumberFormat="1" applyFont="1" applyFill="1" applyBorder="1" applyAlignment="1">
      <alignment horizontal="center"/>
    </xf>
    <xf numFmtId="164" fontId="4" fillId="4" borderId="1" xfId="1" applyNumberFormat="1" applyFont="1" applyFill="1" applyBorder="1" applyAlignment="1">
      <alignment horizontal="center"/>
    </xf>
    <xf numFmtId="164" fontId="4" fillId="5" borderId="2" xfId="1" applyNumberFormat="1" applyFont="1" applyFill="1" applyBorder="1" applyAlignment="1">
      <alignment horizontal="center"/>
    </xf>
    <xf numFmtId="1" fontId="4" fillId="5" borderId="7" xfId="1" applyNumberFormat="1" applyFont="1" applyFill="1" applyBorder="1" applyAlignment="1">
      <alignment horizontal="center"/>
    </xf>
    <xf numFmtId="164" fontId="4" fillId="5" borderId="8" xfId="1" applyNumberFormat="1" applyFont="1" applyFill="1" applyBorder="1" applyAlignment="1">
      <alignment horizontal="center"/>
    </xf>
    <xf numFmtId="168" fontId="4" fillId="4" borderId="2" xfId="0" applyNumberFormat="1" applyFont="1" applyFill="1" applyBorder="1" applyAlignment="1">
      <alignment horizontal="center"/>
    </xf>
    <xf numFmtId="1" fontId="4" fillId="4" borderId="7" xfId="0" applyNumberFormat="1" applyFont="1" applyFill="1" applyBorder="1" applyAlignment="1">
      <alignment horizontal="center"/>
    </xf>
    <xf numFmtId="168" fontId="4" fillId="4" borderId="8" xfId="0" applyNumberFormat="1" applyFont="1" applyFill="1" applyBorder="1" applyAlignment="1">
      <alignment horizontal="center"/>
    </xf>
    <xf numFmtId="168" fontId="4" fillId="5" borderId="2" xfId="0" applyNumberFormat="1" applyFont="1" applyFill="1" applyBorder="1" applyAlignment="1">
      <alignment horizontal="center"/>
    </xf>
    <xf numFmtId="1" fontId="4" fillId="5" borderId="7" xfId="0" applyNumberFormat="1" applyFont="1" applyFill="1" applyBorder="1" applyAlignment="1">
      <alignment horizontal="center"/>
    </xf>
    <xf numFmtId="168" fontId="4" fillId="5" borderId="8" xfId="0" applyNumberFormat="1" applyFont="1" applyFill="1" applyBorder="1" applyAlignment="1">
      <alignment horizontal="center"/>
    </xf>
    <xf numFmtId="168" fontId="4" fillId="0" borderId="2" xfId="0" applyNumberFormat="1" applyFont="1" applyBorder="1" applyAlignment="1">
      <alignment horizontal="center"/>
    </xf>
    <xf numFmtId="1" fontId="4" fillId="0" borderId="7" xfId="0" applyNumberFormat="1" applyFont="1" applyBorder="1" applyAlignment="1">
      <alignment horizontal="center"/>
    </xf>
    <xf numFmtId="168" fontId="4" fillId="0" borderId="8" xfId="0" applyNumberFormat="1" applyFont="1" applyBorder="1" applyAlignment="1">
      <alignment horizontal="center"/>
    </xf>
    <xf numFmtId="166" fontId="4" fillId="4" borderId="1" xfId="1" applyNumberFormat="1" applyFont="1" applyFill="1" applyBorder="1" applyAlignment="1">
      <alignment horizontal="center"/>
    </xf>
    <xf numFmtId="166" fontId="4" fillId="5" borderId="4" xfId="1" applyNumberFormat="1" applyFont="1" applyFill="1" applyBorder="1" applyAlignment="1">
      <alignment horizontal="center"/>
    </xf>
    <xf numFmtId="166" fontId="4" fillId="5" borderId="8" xfId="1" applyNumberFormat="1" applyFont="1" applyFill="1" applyBorder="1" applyAlignment="1">
      <alignment horizontal="center"/>
    </xf>
    <xf numFmtId="166" fontId="4" fillId="4" borderId="4" xfId="0" applyNumberFormat="1" applyFont="1" applyFill="1" applyBorder="1" applyAlignment="1">
      <alignment horizontal="center"/>
    </xf>
    <xf numFmtId="166" fontId="4" fillId="4" borderId="8" xfId="0" applyNumberFormat="1" applyFont="1" applyFill="1" applyBorder="1" applyAlignment="1">
      <alignment horizontal="center"/>
    </xf>
    <xf numFmtId="166" fontId="4" fillId="5" borderId="8" xfId="0" applyNumberFormat="1" applyFont="1" applyFill="1" applyBorder="1" applyAlignment="1">
      <alignment horizontal="center"/>
    </xf>
    <xf numFmtId="166" fontId="4" fillId="0" borderId="8" xfId="0" applyNumberFormat="1" applyFont="1" applyBorder="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7" fillId="0" borderId="0" xfId="2"/>
    <xf numFmtId="0" fontId="3" fillId="7" borderId="11" xfId="0" applyFont="1" applyFill="1" applyBorder="1" applyAlignment="1">
      <alignment horizontal="center" vertical="center" wrapText="1"/>
    </xf>
    <xf numFmtId="0" fontId="5" fillId="0" borderId="0" xfId="0" applyFont="1"/>
    <xf numFmtId="0" fontId="3" fillId="3" borderId="1" xfId="0" applyFont="1" applyFill="1" applyBorder="1" applyAlignment="1">
      <alignment horizontal="center" vertical="center" wrapText="1"/>
    </xf>
    <xf numFmtId="166" fontId="4" fillId="4" borderId="15" xfId="1" applyNumberFormat="1" applyFont="1" applyFill="1" applyBorder="1" applyAlignment="1">
      <alignment horizontal="center"/>
    </xf>
    <xf numFmtId="0" fontId="2" fillId="3" borderId="1" xfId="0" applyFont="1" applyFill="1" applyBorder="1" applyAlignment="1">
      <alignment horizontal="center" vertical="center" wrapText="1"/>
    </xf>
    <xf numFmtId="164" fontId="3" fillId="4" borderId="5" xfId="1" applyNumberFormat="1" applyFont="1" applyFill="1" applyBorder="1" applyAlignment="1">
      <alignment horizontal="center"/>
    </xf>
    <xf numFmtId="164" fontId="3" fillId="5" borderId="2" xfId="1" applyNumberFormat="1" applyFont="1" applyFill="1" applyBorder="1" applyAlignment="1">
      <alignment horizontal="center"/>
    </xf>
    <xf numFmtId="168" fontId="3" fillId="4" borderId="2" xfId="0" applyNumberFormat="1" applyFont="1" applyFill="1" applyBorder="1" applyAlignment="1">
      <alignment horizontal="center"/>
    </xf>
    <xf numFmtId="168" fontId="3" fillId="5" borderId="2" xfId="0" applyNumberFormat="1" applyFont="1" applyFill="1" applyBorder="1" applyAlignment="1">
      <alignment horizontal="center"/>
    </xf>
    <xf numFmtId="168" fontId="3" fillId="0" borderId="2" xfId="0" applyNumberFormat="1" applyFont="1" applyBorder="1" applyAlignment="1">
      <alignment horizontal="center"/>
    </xf>
    <xf numFmtId="166" fontId="8" fillId="0" borderId="1" xfId="0" applyNumberFormat="1" applyFont="1" applyBorder="1" applyAlignment="1">
      <alignment horizontal="center"/>
    </xf>
    <xf numFmtId="166" fontId="2" fillId="0" borderId="1" xfId="0" applyNumberFormat="1" applyFont="1" applyBorder="1" applyAlignment="1">
      <alignment horizontal="center"/>
    </xf>
    <xf numFmtId="166" fontId="8" fillId="5" borderId="1" xfId="0" applyNumberFormat="1" applyFont="1" applyFill="1" applyBorder="1" applyAlignment="1">
      <alignment horizontal="center"/>
    </xf>
    <xf numFmtId="166" fontId="2" fillId="5" borderId="1" xfId="0" applyNumberFormat="1" applyFont="1" applyFill="1" applyBorder="1" applyAlignment="1">
      <alignment horizontal="center"/>
    </xf>
    <xf numFmtId="0" fontId="2" fillId="0" borderId="0" xfId="0" applyFont="1"/>
    <xf numFmtId="168" fontId="3" fillId="4" borderId="1" xfId="0" applyNumberFormat="1" applyFont="1" applyFill="1" applyBorder="1" applyAlignment="1">
      <alignment horizontal="center"/>
    </xf>
    <xf numFmtId="168" fontId="3" fillId="5" borderId="1" xfId="0" applyNumberFormat="1" applyFont="1" applyFill="1" applyBorder="1" applyAlignment="1">
      <alignment horizontal="center"/>
    </xf>
    <xf numFmtId="166" fontId="4" fillId="5" borderId="1" xfId="1" applyNumberFormat="1" applyFont="1" applyFill="1" applyBorder="1" applyAlignment="1">
      <alignment horizontal="center"/>
    </xf>
    <xf numFmtId="0" fontId="3" fillId="3"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0" xfId="0" applyFont="1" applyAlignment="1">
      <alignment horizontal="left" vertical="center"/>
    </xf>
    <xf numFmtId="166" fontId="2" fillId="0" borderId="17" xfId="0" applyNumberFormat="1" applyFont="1" applyBorder="1" applyAlignment="1">
      <alignment horizontal="center"/>
    </xf>
    <xf numFmtId="166" fontId="9" fillId="0" borderId="1" xfId="0" applyNumberFormat="1" applyFont="1" applyBorder="1" applyAlignment="1">
      <alignment horizontal="center"/>
    </xf>
    <xf numFmtId="166" fontId="2" fillId="5" borderId="17" xfId="0" applyNumberFormat="1" applyFont="1" applyFill="1" applyBorder="1" applyAlignment="1">
      <alignment horizontal="center"/>
    </xf>
    <xf numFmtId="166" fontId="9" fillId="5" borderId="1" xfId="0" applyNumberFormat="1" applyFont="1" applyFill="1" applyBorder="1" applyAlignment="1">
      <alignment horizontal="center"/>
    </xf>
    <xf numFmtId="166" fontId="2" fillId="5" borderId="12" xfId="0" applyNumberFormat="1" applyFont="1" applyFill="1" applyBorder="1" applyAlignment="1">
      <alignment horizontal="center"/>
    </xf>
    <xf numFmtId="0" fontId="8" fillId="0" borderId="0" xfId="0" applyFont="1"/>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165" fontId="8" fillId="0" borderId="1" xfId="0" applyNumberFormat="1" applyFont="1" applyBorder="1" applyAlignment="1">
      <alignment horizontal="center"/>
    </xf>
    <xf numFmtId="169" fontId="8" fillId="0" borderId="1" xfId="0" applyNumberFormat="1" applyFont="1" applyBorder="1" applyAlignment="1">
      <alignment horizontal="center"/>
    </xf>
    <xf numFmtId="169" fontId="2" fillId="0" borderId="1" xfId="0" applyNumberFormat="1" applyFont="1" applyBorder="1" applyAlignment="1">
      <alignment horizontal="center"/>
    </xf>
    <xf numFmtId="169" fontId="9" fillId="0" borderId="1" xfId="0" applyNumberFormat="1" applyFont="1" applyBorder="1" applyAlignment="1">
      <alignment horizontal="center"/>
    </xf>
    <xf numFmtId="168" fontId="8" fillId="0" borderId="1" xfId="0" applyNumberFormat="1" applyFont="1" applyBorder="1" applyAlignment="1">
      <alignment horizontal="center"/>
    </xf>
    <xf numFmtId="0" fontId="2" fillId="0" borderId="1" xfId="0" applyFont="1" applyBorder="1" applyAlignment="1">
      <alignment wrapText="1"/>
    </xf>
    <xf numFmtId="0" fontId="8" fillId="0" borderId="1" xfId="0" applyFont="1" applyBorder="1" applyAlignment="1">
      <alignment wrapText="1"/>
    </xf>
    <xf numFmtId="9" fontId="2" fillId="3" borderId="1" xfId="0" applyNumberFormat="1" applyFont="1" applyFill="1" applyBorder="1" applyAlignment="1">
      <alignment horizontal="center" vertical="center" wrapText="1"/>
    </xf>
    <xf numFmtId="0" fontId="8" fillId="0" borderId="0" xfId="0" applyFont="1" applyAlignment="1">
      <alignment vertical="center"/>
    </xf>
    <xf numFmtId="0" fontId="2" fillId="0" borderId="1" xfId="0" applyFont="1" applyBorder="1" applyAlignment="1">
      <alignment horizontal="left" vertical="center"/>
    </xf>
    <xf numFmtId="0" fontId="8" fillId="0" borderId="1" xfId="0" applyFont="1" applyBorder="1" applyAlignment="1">
      <alignment horizontal="left" vertical="center"/>
    </xf>
    <xf numFmtId="168" fontId="8" fillId="0" borderId="1" xfId="0" applyNumberFormat="1" applyFont="1" applyBorder="1" applyAlignment="1">
      <alignment horizontal="center" vertical="center" wrapText="1"/>
    </xf>
    <xf numFmtId="169" fontId="8" fillId="0" borderId="1" xfId="0" applyNumberFormat="1" applyFont="1" applyBorder="1" applyAlignment="1">
      <alignment horizontal="center" vertical="center"/>
    </xf>
    <xf numFmtId="169" fontId="2" fillId="0" borderId="1" xfId="0" applyNumberFormat="1" applyFont="1" applyBorder="1" applyAlignment="1">
      <alignment horizontal="center" vertical="center"/>
    </xf>
    <xf numFmtId="169" fontId="9" fillId="0" borderId="1" xfId="0" applyNumberFormat="1" applyFont="1" applyBorder="1" applyAlignment="1">
      <alignment horizontal="center" vertical="center"/>
    </xf>
    <xf numFmtId="166" fontId="4" fillId="5" borderId="15" xfId="1" applyNumberFormat="1" applyFont="1" applyFill="1" applyBorder="1" applyAlignment="1">
      <alignment horizontal="center"/>
    </xf>
    <xf numFmtId="0" fontId="10" fillId="0" borderId="0" xfId="0" applyFont="1"/>
    <xf numFmtId="0" fontId="11" fillId="0" borderId="0" xfId="0" applyFont="1"/>
    <xf numFmtId="0" fontId="10" fillId="0" borderId="0" xfId="0" applyFont="1" applyAlignment="1">
      <alignment horizontal="center" vertical="center"/>
    </xf>
    <xf numFmtId="0" fontId="13" fillId="0" borderId="0" xfId="0" applyFont="1" applyAlignment="1">
      <alignment wrapText="1"/>
    </xf>
    <xf numFmtId="49" fontId="10" fillId="0" borderId="0" xfId="0" applyNumberFormat="1" applyFont="1" applyAlignment="1">
      <alignment horizontal="left"/>
    </xf>
    <xf numFmtId="0" fontId="11" fillId="0" borderId="0" xfId="0" applyFont="1" applyAlignment="1">
      <alignment horizontal="center"/>
    </xf>
    <xf numFmtId="0" fontId="14" fillId="0" borderId="0" xfId="0" applyFont="1"/>
    <xf numFmtId="0" fontId="12" fillId="0" borderId="0" xfId="0" applyFont="1"/>
    <xf numFmtId="0" fontId="14" fillId="0" borderId="1" xfId="0" applyFont="1" applyBorder="1"/>
    <xf numFmtId="0" fontId="11" fillId="0" borderId="0" xfId="0" applyFont="1" applyAlignment="1">
      <alignment vertical="center"/>
    </xf>
    <xf numFmtId="0" fontId="10" fillId="0" borderId="0" xfId="0" applyFont="1" applyAlignment="1">
      <alignment vertical="center"/>
    </xf>
    <xf numFmtId="0" fontId="17" fillId="0" borderId="0" xfId="0" applyFont="1" applyAlignment="1">
      <alignment horizontal="left" vertical="center"/>
    </xf>
    <xf numFmtId="9" fontId="8" fillId="0" borderId="1" xfId="0" applyNumberFormat="1" applyFont="1" applyBorder="1" applyAlignment="1">
      <alignment horizontal="center" vertical="center"/>
    </xf>
    <xf numFmtId="0" fontId="8" fillId="0" borderId="1" xfId="0" applyFont="1" applyBorder="1" applyAlignment="1">
      <alignment horizontal="left" wrapText="1"/>
    </xf>
    <xf numFmtId="0" fontId="4" fillId="0" borderId="0" xfId="0" applyFont="1"/>
    <xf numFmtId="0" fontId="4" fillId="0" borderId="1" xfId="0" applyFont="1" applyBorder="1" applyAlignment="1">
      <alignment horizontal="left" wrapText="1"/>
    </xf>
    <xf numFmtId="9" fontId="4" fillId="0" borderId="1" xfId="0" applyNumberFormat="1" applyFont="1" applyBorder="1" applyAlignment="1">
      <alignment horizontal="center" vertical="center"/>
    </xf>
    <xf numFmtId="165" fontId="4" fillId="0" borderId="1" xfId="0" applyNumberFormat="1" applyFont="1" applyBorder="1" applyAlignment="1">
      <alignment horizontal="center"/>
    </xf>
    <xf numFmtId="169" fontId="4" fillId="0" borderId="1" xfId="0" applyNumberFormat="1" applyFont="1" applyBorder="1" applyAlignment="1">
      <alignment horizontal="center"/>
    </xf>
    <xf numFmtId="169" fontId="3" fillId="0" borderId="1" xfId="0" applyNumberFormat="1" applyFont="1" applyBorder="1" applyAlignment="1">
      <alignment horizontal="center"/>
    </xf>
    <xf numFmtId="0" fontId="3" fillId="0" borderId="1" xfId="0" applyFont="1" applyBorder="1" applyAlignment="1">
      <alignment wrapText="1"/>
    </xf>
    <xf numFmtId="168" fontId="4" fillId="0" borderId="1" xfId="0" applyNumberFormat="1" applyFont="1" applyBorder="1" applyAlignment="1">
      <alignment horizontal="center"/>
    </xf>
    <xf numFmtId="0" fontId="2" fillId="0" borderId="0" xfId="0" applyFont="1" applyAlignment="1">
      <alignment wrapText="1"/>
    </xf>
    <xf numFmtId="0" fontId="8" fillId="0" borderId="0" xfId="0" applyFont="1" applyAlignment="1">
      <alignment wrapText="1"/>
    </xf>
    <xf numFmtId="168" fontId="8" fillId="0" borderId="0" xfId="0" applyNumberFormat="1" applyFont="1" applyAlignment="1">
      <alignment horizontal="center"/>
    </xf>
    <xf numFmtId="165" fontId="8" fillId="0" borderId="0" xfId="0" applyNumberFormat="1" applyFont="1" applyAlignment="1">
      <alignment horizontal="center"/>
    </xf>
    <xf numFmtId="169" fontId="8" fillId="0" borderId="0" xfId="0" applyNumberFormat="1" applyFont="1" applyAlignment="1">
      <alignment horizontal="center"/>
    </xf>
    <xf numFmtId="169" fontId="2" fillId="0" borderId="0" xfId="0" applyNumberFormat="1" applyFont="1" applyAlignment="1">
      <alignment horizontal="center"/>
    </xf>
    <xf numFmtId="169" fontId="9" fillId="0" borderId="0" xfId="0" applyNumberFormat="1" applyFont="1" applyAlignment="1">
      <alignment horizontal="center"/>
    </xf>
    <xf numFmtId="0" fontId="8"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69" fontId="8" fillId="0" borderId="1" xfId="0" applyNumberFormat="1" applyFont="1" applyBorder="1" applyAlignment="1">
      <alignment horizontal="center" vertical="center" wrapText="1"/>
    </xf>
    <xf numFmtId="169" fontId="2" fillId="0" borderId="1" xfId="0" applyNumberFormat="1" applyFont="1" applyBorder="1" applyAlignment="1">
      <alignment horizontal="center" vertical="center" wrapText="1"/>
    </xf>
    <xf numFmtId="169" fontId="9" fillId="0" borderId="1" xfId="0" applyNumberFormat="1" applyFont="1" applyBorder="1" applyAlignment="1">
      <alignment horizontal="center" vertical="center" wrapText="1"/>
    </xf>
    <xf numFmtId="0" fontId="8" fillId="0" borderId="1" xfId="0" applyFont="1" applyBorder="1" applyAlignment="1">
      <alignment vertical="center" wrapText="1"/>
    </xf>
    <xf numFmtId="165" fontId="8" fillId="0" borderId="1" xfId="0" applyNumberFormat="1" applyFont="1" applyBorder="1" applyAlignment="1">
      <alignment horizontal="center" vertical="center" wrapText="1"/>
    </xf>
    <xf numFmtId="0" fontId="18" fillId="4" borderId="0" xfId="0" applyFont="1" applyFill="1"/>
    <xf numFmtId="168" fontId="19" fillId="0" borderId="1" xfId="0" applyNumberFormat="1" applyFont="1" applyBorder="1" applyAlignment="1">
      <alignment horizontal="center" vertical="center" wrapText="1"/>
    </xf>
    <xf numFmtId="0" fontId="11" fillId="0" borderId="0" xfId="0" applyFont="1" applyAlignment="1">
      <alignment horizontal="left" vertical="center"/>
    </xf>
    <xf numFmtId="0" fontId="2" fillId="0" borderId="11" xfId="0" applyFont="1" applyBorder="1" applyAlignment="1">
      <alignment horizontal="left" vertical="center" wrapText="1"/>
    </xf>
    <xf numFmtId="0" fontId="8" fillId="0" borderId="11" xfId="0" applyFont="1" applyBorder="1" applyAlignment="1">
      <alignment horizontal="left" vertical="center" wrapText="1"/>
    </xf>
    <xf numFmtId="168" fontId="8" fillId="0" borderId="11" xfId="0" applyNumberFormat="1" applyFont="1" applyBorder="1" applyAlignment="1">
      <alignment horizontal="center" vertical="center" wrapText="1"/>
    </xf>
    <xf numFmtId="169" fontId="8" fillId="0" borderId="11" xfId="0" applyNumberFormat="1" applyFont="1" applyBorder="1" applyAlignment="1">
      <alignment horizontal="center" vertical="center" wrapText="1"/>
    </xf>
    <xf numFmtId="169" fontId="2" fillId="0" borderId="11" xfId="0" applyNumberFormat="1" applyFont="1" applyBorder="1" applyAlignment="1">
      <alignment horizontal="center" vertical="center" wrapText="1"/>
    </xf>
    <xf numFmtId="169" fontId="9" fillId="0" borderId="11" xfId="0" applyNumberFormat="1" applyFont="1" applyBorder="1" applyAlignment="1">
      <alignment horizontal="center"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168" fontId="8" fillId="0" borderId="0" xfId="0" applyNumberFormat="1" applyFont="1" applyAlignment="1">
      <alignment horizontal="center" vertical="center" wrapText="1"/>
    </xf>
    <xf numFmtId="169" fontId="8"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69" fontId="9" fillId="0" borderId="0" xfId="0" applyNumberFormat="1" applyFont="1" applyAlignment="1">
      <alignment horizontal="center" vertical="center" wrapText="1"/>
    </xf>
    <xf numFmtId="0" fontId="2" fillId="0" borderId="15" xfId="0" applyFont="1" applyBorder="1" applyAlignment="1">
      <alignment vertical="center" wrapText="1"/>
    </xf>
    <xf numFmtId="0" fontId="8" fillId="0" borderId="15" xfId="0" applyFont="1" applyBorder="1" applyAlignment="1">
      <alignment wrapText="1"/>
    </xf>
    <xf numFmtId="0" fontId="8" fillId="0" borderId="15" xfId="0" applyFont="1" applyBorder="1" applyAlignment="1">
      <alignment vertical="center" wrapText="1"/>
    </xf>
    <xf numFmtId="165" fontId="8" fillId="0" borderId="15" xfId="0" applyNumberFormat="1" applyFont="1" applyBorder="1" applyAlignment="1">
      <alignment horizontal="center" vertical="center" wrapText="1"/>
    </xf>
    <xf numFmtId="165" fontId="19" fillId="0" borderId="15" xfId="0" applyNumberFormat="1" applyFont="1" applyBorder="1" applyAlignment="1">
      <alignment horizontal="center" vertical="center" wrapText="1"/>
    </xf>
    <xf numFmtId="169" fontId="8" fillId="0" borderId="15" xfId="0" applyNumberFormat="1" applyFont="1" applyBorder="1" applyAlignment="1">
      <alignment horizontal="center" vertical="center" wrapText="1"/>
    </xf>
    <xf numFmtId="169" fontId="2" fillId="0" borderId="15" xfId="0" applyNumberFormat="1" applyFont="1" applyBorder="1" applyAlignment="1">
      <alignment horizontal="center" vertical="center" wrapText="1"/>
    </xf>
    <xf numFmtId="169" fontId="9" fillId="0" borderId="15" xfId="0" applyNumberFormat="1" applyFont="1" applyBorder="1" applyAlignment="1">
      <alignment horizontal="center" vertical="center"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9" fontId="2" fillId="3" borderId="24"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8" fillId="0" borderId="6" xfId="0" applyFont="1" applyBorder="1" applyAlignment="1">
      <alignment horizontal="left" vertical="center" wrapText="1"/>
    </xf>
    <xf numFmtId="168" fontId="8" fillId="0" borderId="6" xfId="0" applyNumberFormat="1" applyFont="1" applyBorder="1" applyAlignment="1">
      <alignment horizontal="center" vertical="center" wrapText="1"/>
    </xf>
    <xf numFmtId="169" fontId="8" fillId="0" borderId="6" xfId="0" applyNumberFormat="1" applyFont="1" applyBorder="1" applyAlignment="1">
      <alignment horizontal="center" vertical="center" wrapText="1"/>
    </xf>
    <xf numFmtId="169" fontId="2" fillId="0" borderId="6" xfId="0" applyNumberFormat="1" applyFont="1" applyBorder="1" applyAlignment="1">
      <alignment horizontal="center" vertical="center" wrapText="1"/>
    </xf>
    <xf numFmtId="169" fontId="9" fillId="0" borderId="24" xfId="0" applyNumberFormat="1" applyFont="1" applyBorder="1" applyAlignment="1">
      <alignment horizontal="center" vertical="center" wrapText="1"/>
    </xf>
    <xf numFmtId="0" fontId="11" fillId="0" borderId="0" xfId="0" applyFont="1" applyAlignment="1">
      <alignment horizontal="left" vertical="top"/>
    </xf>
    <xf numFmtId="0" fontId="10"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horizontal="left" vertical="top"/>
    </xf>
    <xf numFmtId="14" fontId="15" fillId="0" borderId="0" xfId="0" applyNumberFormat="1" applyFont="1" applyAlignment="1">
      <alignment horizontal="left" vertical="top"/>
    </xf>
    <xf numFmtId="9" fontId="15" fillId="0" borderId="0" xfId="0" applyNumberFormat="1" applyFont="1" applyAlignment="1">
      <alignment horizontal="left" vertical="top"/>
    </xf>
    <xf numFmtId="15" fontId="21" fillId="0" borderId="25" xfId="3" applyNumberFormat="1" applyFont="1" applyBorder="1"/>
    <xf numFmtId="0" fontId="21" fillId="0" borderId="25" xfId="3" applyFont="1" applyBorder="1" applyAlignment="1">
      <alignment wrapText="1"/>
    </xf>
    <xf numFmtId="9" fontId="21" fillId="0" borderId="25" xfId="3" applyNumberFormat="1" applyFont="1" applyBorder="1" applyAlignment="1">
      <alignment wrapText="1"/>
    </xf>
    <xf numFmtId="0" fontId="22" fillId="0" borderId="25" xfId="3" applyFont="1" applyBorder="1" applyAlignment="1">
      <alignment wrapText="1"/>
    </xf>
    <xf numFmtId="15" fontId="0" fillId="0" borderId="26" xfId="0" applyNumberFormat="1" applyBorder="1" applyAlignment="1">
      <alignment horizontal="left" vertical="top"/>
    </xf>
    <xf numFmtId="0" fontId="0" fillId="0" borderId="26" xfId="0" applyBorder="1" applyAlignment="1">
      <alignment horizontal="left" vertical="top"/>
    </xf>
    <xf numFmtId="9" fontId="0" fillId="0" borderId="26" xfId="0" applyNumberFormat="1" applyBorder="1" applyAlignment="1">
      <alignment horizontal="left" vertical="top"/>
    </xf>
    <xf numFmtId="0" fontId="0" fillId="0" borderId="26" xfId="0" applyBorder="1"/>
    <xf numFmtId="9" fontId="23" fillId="0" borderId="26" xfId="0" applyNumberFormat="1" applyFont="1" applyBorder="1" applyAlignment="1">
      <alignment horizontal="left"/>
    </xf>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0" fillId="0" borderId="0" xfId="0" applyAlignment="1">
      <alignment horizontal="left" vertical="center" wrapText="1"/>
    </xf>
    <xf numFmtId="0" fontId="14" fillId="0" borderId="12" xfId="0" applyFont="1" applyBorder="1" applyAlignment="1">
      <alignment horizontal="left"/>
    </xf>
    <xf numFmtId="0" fontId="14" fillId="0" borderId="14" xfId="0" applyFont="1" applyBorder="1" applyAlignment="1">
      <alignment horizontal="left"/>
    </xf>
    <xf numFmtId="0" fontId="14" fillId="0" borderId="13" xfId="0" applyFont="1" applyBorder="1" applyAlignment="1">
      <alignment horizontal="left"/>
    </xf>
    <xf numFmtId="0" fontId="10" fillId="0" borderId="17" xfId="0" applyFont="1" applyBorder="1" applyAlignment="1">
      <alignment horizontal="left" wrapText="1"/>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left"/>
    </xf>
    <xf numFmtId="0" fontId="10" fillId="0" borderId="16" xfId="0" applyFont="1" applyBorder="1" applyAlignment="1">
      <alignment horizontal="left"/>
    </xf>
    <xf numFmtId="0" fontId="15" fillId="0" borderId="0" xfId="0" applyFont="1" applyAlignment="1">
      <alignment horizontal="left" vertical="center" wrapText="1"/>
    </xf>
    <xf numFmtId="0" fontId="15" fillId="0" borderId="0" xfId="0" applyFont="1" applyAlignment="1">
      <alignment horizontal="left" wrapText="1"/>
    </xf>
    <xf numFmtId="0" fontId="10" fillId="0" borderId="17" xfId="0" applyFont="1" applyBorder="1" applyAlignment="1">
      <alignment wrapText="1"/>
    </xf>
    <xf numFmtId="0" fontId="10" fillId="0" borderId="18" xfId="0" applyFont="1" applyBorder="1" applyAlignment="1">
      <alignment wrapText="1"/>
    </xf>
    <xf numFmtId="0" fontId="10" fillId="0" borderId="19" xfId="0" applyFont="1" applyBorder="1" applyAlignment="1">
      <alignment wrapText="1"/>
    </xf>
    <xf numFmtId="0" fontId="10" fillId="0" borderId="20" xfId="0" applyFont="1" applyBorder="1" applyAlignment="1">
      <alignment wrapText="1"/>
    </xf>
    <xf numFmtId="0" fontId="10" fillId="0" borderId="0" xfId="0" applyFont="1" applyAlignment="1">
      <alignment wrapText="1"/>
    </xf>
    <xf numFmtId="0" fontId="10" fillId="0" borderId="21" xfId="0" applyFont="1" applyBorder="1" applyAlignment="1">
      <alignment wrapText="1"/>
    </xf>
    <xf numFmtId="0" fontId="10" fillId="0" borderId="22" xfId="0" applyFont="1" applyBorder="1" applyAlignment="1">
      <alignment wrapText="1"/>
    </xf>
    <xf numFmtId="0" fontId="10" fillId="0" borderId="23" xfId="0" applyFont="1" applyBorder="1" applyAlignment="1">
      <alignment wrapText="1"/>
    </xf>
    <xf numFmtId="0" fontId="10" fillId="0" borderId="16" xfId="0" applyFont="1" applyBorder="1" applyAlignment="1">
      <alignment wrapText="1"/>
    </xf>
    <xf numFmtId="0" fontId="10" fillId="0" borderId="12" xfId="0" applyFont="1" applyBorder="1" applyAlignment="1">
      <alignment horizontal="left"/>
    </xf>
    <xf numFmtId="0" fontId="10" fillId="0" borderId="14" xfId="0" applyFont="1" applyBorder="1" applyAlignment="1">
      <alignment horizontal="left"/>
    </xf>
    <xf numFmtId="0" fontId="10" fillId="0" borderId="13" xfId="0" applyFont="1" applyBorder="1" applyAlignment="1">
      <alignment horizontal="left"/>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publications.scot.nhs.uk/files/pcs2024-afc-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publications.scot.nhs.uk/files/pcs2024-dd-01.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publications.scot.nhs.uk/files/pcs2024-dd-01sasaddendum.pdf" TargetMode="External"/><Relationship Id="rId1" Type="http://schemas.openxmlformats.org/officeDocument/2006/relationships/hyperlink" Target="https://www.publications.scot.nhs.uk/files/pcs2024-dd-01.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publications.scot.nhs.uk/files/pcs2024-dd-0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showGridLines="0" zoomScale="80" zoomScaleNormal="80" workbookViewId="0"/>
  </sheetViews>
  <sheetFormatPr defaultColWidth="8.7265625" defaultRowHeight="15.5" x14ac:dyDescent="0.35"/>
  <cols>
    <col min="1" max="1" width="8.7265625" style="81"/>
    <col min="2" max="5" width="8.7265625" style="79"/>
    <col min="6" max="6" width="9.54296875" style="79" customWidth="1"/>
    <col min="7" max="16384" width="8.7265625" style="79"/>
  </cols>
  <sheetData>
    <row r="1" spans="1:25" x14ac:dyDescent="0.35">
      <c r="A1" s="118" t="s">
        <v>159</v>
      </c>
      <c r="B1" s="116" t="s">
        <v>157</v>
      </c>
    </row>
    <row r="2" spans="1:25" x14ac:dyDescent="0.35">
      <c r="B2" s="80" t="s">
        <v>84</v>
      </c>
    </row>
    <row r="3" spans="1:25" x14ac:dyDescent="0.35">
      <c r="B3" s="80"/>
    </row>
    <row r="5" spans="1:25" ht="54" customHeight="1" x14ac:dyDescent="0.35">
      <c r="A5" s="81">
        <v>1</v>
      </c>
      <c r="B5" s="167" t="s">
        <v>88</v>
      </c>
      <c r="C5" s="167"/>
      <c r="D5" s="167"/>
      <c r="E5" s="167"/>
      <c r="F5" s="167"/>
      <c r="G5" s="167"/>
      <c r="H5" s="167"/>
      <c r="I5" s="167"/>
      <c r="J5" s="167"/>
      <c r="K5" s="167"/>
      <c r="L5" s="167"/>
      <c r="M5" s="167"/>
      <c r="N5" s="167"/>
      <c r="O5" s="167"/>
      <c r="P5" s="167"/>
      <c r="Q5" s="167"/>
      <c r="R5" s="167"/>
      <c r="S5" s="167"/>
      <c r="T5" s="167"/>
      <c r="U5" s="167"/>
      <c r="V5" s="167"/>
      <c r="W5" s="167"/>
      <c r="X5" s="167"/>
      <c r="Y5" s="167"/>
    </row>
    <row r="6" spans="1:25" ht="96" customHeight="1" x14ac:dyDescent="0.35">
      <c r="A6" s="81">
        <v>2</v>
      </c>
      <c r="B6" s="168" t="s">
        <v>93</v>
      </c>
      <c r="C6" s="169"/>
      <c r="D6" s="169"/>
      <c r="E6" s="169"/>
      <c r="F6" s="169"/>
      <c r="G6" s="169"/>
      <c r="H6" s="169"/>
      <c r="I6" s="169"/>
      <c r="J6" s="169"/>
      <c r="K6" s="169"/>
      <c r="L6" s="169"/>
      <c r="M6" s="169"/>
      <c r="N6" s="169"/>
      <c r="O6" s="169"/>
      <c r="P6" s="169"/>
      <c r="Q6" s="169"/>
      <c r="R6" s="169"/>
      <c r="S6" s="169"/>
      <c r="T6" s="169"/>
      <c r="U6" s="169"/>
      <c r="V6" s="169"/>
      <c r="W6" s="169"/>
      <c r="X6" s="169"/>
      <c r="Y6" s="169"/>
    </row>
    <row r="7" spans="1:25" ht="60.65" customHeight="1" x14ac:dyDescent="0.35">
      <c r="A7" s="81">
        <v>3</v>
      </c>
      <c r="B7" s="168" t="s">
        <v>144</v>
      </c>
      <c r="C7" s="168"/>
      <c r="D7" s="168"/>
      <c r="E7" s="168"/>
      <c r="F7" s="168"/>
      <c r="G7" s="168"/>
      <c r="H7" s="168"/>
      <c r="I7" s="168"/>
      <c r="J7" s="168"/>
      <c r="K7" s="168"/>
      <c r="L7" s="168"/>
      <c r="M7" s="168"/>
      <c r="N7" s="168"/>
      <c r="O7" s="168"/>
      <c r="P7" s="168"/>
      <c r="Q7" s="168"/>
      <c r="R7" s="168"/>
      <c r="S7" s="168"/>
      <c r="T7" s="168"/>
      <c r="U7" s="168"/>
      <c r="V7" s="168"/>
      <c r="W7" s="168"/>
      <c r="X7" s="168"/>
      <c r="Y7" s="168"/>
    </row>
    <row r="8" spans="1:25" ht="66" customHeight="1" x14ac:dyDescent="0.35">
      <c r="A8" s="81">
        <v>4</v>
      </c>
      <c r="B8" s="168" t="s">
        <v>89</v>
      </c>
      <c r="C8" s="168"/>
      <c r="D8" s="168"/>
      <c r="E8" s="168"/>
      <c r="F8" s="168"/>
      <c r="G8" s="168"/>
      <c r="H8" s="168"/>
      <c r="I8" s="168"/>
      <c r="J8" s="168"/>
      <c r="K8" s="168"/>
      <c r="L8" s="168"/>
      <c r="M8" s="168"/>
      <c r="N8" s="168"/>
      <c r="O8" s="168"/>
      <c r="P8" s="168"/>
      <c r="Q8" s="168"/>
      <c r="R8" s="168"/>
      <c r="S8" s="168"/>
      <c r="T8" s="168"/>
      <c r="U8" s="168"/>
      <c r="V8" s="168"/>
      <c r="W8" s="168"/>
      <c r="X8" s="168"/>
      <c r="Y8" s="168"/>
    </row>
    <row r="9" spans="1:25" ht="66" customHeight="1" x14ac:dyDescent="0.35">
      <c r="A9" s="81">
        <v>5</v>
      </c>
      <c r="B9" s="168" t="s">
        <v>90</v>
      </c>
      <c r="C9" s="168"/>
      <c r="D9" s="168"/>
      <c r="E9" s="168"/>
      <c r="F9" s="168"/>
      <c r="G9" s="168"/>
      <c r="H9" s="168"/>
      <c r="I9" s="168"/>
      <c r="J9" s="168"/>
      <c r="K9" s="168"/>
      <c r="L9" s="168"/>
      <c r="M9" s="168"/>
      <c r="N9" s="168"/>
      <c r="O9" s="168"/>
      <c r="P9" s="168"/>
      <c r="Q9" s="168"/>
      <c r="R9" s="168"/>
      <c r="S9" s="168"/>
      <c r="T9" s="168"/>
      <c r="U9" s="168"/>
      <c r="V9" s="168"/>
      <c r="W9" s="168"/>
      <c r="X9" s="168"/>
      <c r="Y9" s="168"/>
    </row>
    <row r="10" spans="1:25" ht="66" customHeight="1" x14ac:dyDescent="0.35">
      <c r="A10" s="81">
        <v>6</v>
      </c>
      <c r="B10" s="168" t="s">
        <v>95</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row>
    <row r="11" spans="1:25" ht="73.5" customHeight="1" x14ac:dyDescent="0.35">
      <c r="A11" s="81">
        <v>7</v>
      </c>
      <c r="B11" s="168" t="s">
        <v>91</v>
      </c>
      <c r="C11" s="168"/>
      <c r="D11" s="168"/>
      <c r="E11" s="168"/>
      <c r="F11" s="168"/>
      <c r="G11" s="168"/>
      <c r="H11" s="168"/>
      <c r="I11" s="168"/>
      <c r="J11" s="168"/>
      <c r="K11" s="168"/>
      <c r="L11" s="168"/>
      <c r="M11" s="168"/>
      <c r="N11" s="168"/>
      <c r="O11" s="168"/>
      <c r="P11" s="168"/>
      <c r="Q11" s="168"/>
      <c r="R11" s="168"/>
      <c r="S11" s="168"/>
      <c r="T11" s="168"/>
      <c r="U11" s="168"/>
      <c r="V11" s="168"/>
      <c r="W11" s="168"/>
      <c r="X11" s="168"/>
      <c r="Y11" s="168"/>
    </row>
    <row r="13" spans="1:25" x14ac:dyDescent="0.35">
      <c r="A13" s="81">
        <v>8</v>
      </c>
      <c r="B13" s="165" t="s">
        <v>85</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row>
    <row r="14" spans="1:25" x14ac:dyDescent="0.35">
      <c r="B14" s="170" t="s">
        <v>86</v>
      </c>
      <c r="C14" s="170"/>
      <c r="D14" s="170"/>
      <c r="E14" s="170"/>
      <c r="G14" s="80" t="s">
        <v>87</v>
      </c>
    </row>
    <row r="15" spans="1:25" x14ac:dyDescent="0.35">
      <c r="B15" s="86" t="s">
        <v>100</v>
      </c>
      <c r="C15" s="86"/>
      <c r="D15" s="86"/>
      <c r="E15" s="86"/>
      <c r="G15" s="83" t="s">
        <v>103</v>
      </c>
      <c r="H15" s="83"/>
    </row>
    <row r="16" spans="1:25" x14ac:dyDescent="0.35">
      <c r="B16" s="86" t="s">
        <v>101</v>
      </c>
      <c r="C16" s="86"/>
      <c r="D16" s="86"/>
      <c r="E16" s="86"/>
      <c r="G16" s="83" t="s">
        <v>104</v>
      </c>
      <c r="H16" s="83"/>
    </row>
    <row r="17" spans="2:25" x14ac:dyDescent="0.35">
      <c r="B17" s="86" t="s">
        <v>102</v>
      </c>
      <c r="C17" s="86"/>
      <c r="D17" s="86"/>
      <c r="E17" s="86"/>
      <c r="G17" s="83" t="s">
        <v>105</v>
      </c>
      <c r="H17" s="83"/>
    </row>
    <row r="18" spans="2:25" x14ac:dyDescent="0.35">
      <c r="B18" s="86" t="s">
        <v>106</v>
      </c>
      <c r="C18" s="86"/>
      <c r="D18" s="86"/>
      <c r="E18" s="86"/>
      <c r="G18" s="166" t="s">
        <v>107</v>
      </c>
      <c r="H18" s="166"/>
    </row>
    <row r="20" spans="2:25" x14ac:dyDescent="0.35">
      <c r="B20" s="79" t="s">
        <v>94</v>
      </c>
    </row>
    <row r="21" spans="2:25" x14ac:dyDescent="0.35">
      <c r="B21" s="82"/>
      <c r="C21" s="82"/>
      <c r="D21" s="82"/>
      <c r="E21" s="82"/>
      <c r="F21" s="82"/>
      <c r="G21" s="82"/>
      <c r="H21" s="82"/>
      <c r="I21" s="82"/>
      <c r="J21" s="82"/>
      <c r="K21" s="82"/>
      <c r="L21" s="82"/>
      <c r="M21" s="82"/>
      <c r="N21" s="82"/>
      <c r="O21" s="82"/>
      <c r="P21" s="82"/>
      <c r="Q21" s="82"/>
      <c r="R21" s="82"/>
      <c r="S21" s="82"/>
      <c r="T21" s="82"/>
      <c r="U21" s="82"/>
      <c r="V21" s="82"/>
      <c r="W21" s="82"/>
      <c r="X21" s="82"/>
      <c r="Y21" s="82"/>
    </row>
  </sheetData>
  <mergeCells count="10">
    <mergeCell ref="B13:Y13"/>
    <mergeCell ref="G18:H18"/>
    <mergeCell ref="B5:Y5"/>
    <mergeCell ref="B6:Y6"/>
    <mergeCell ref="B7:Y7"/>
    <mergeCell ref="B11:Y11"/>
    <mergeCell ref="B9:Y9"/>
    <mergeCell ref="B10:Y10"/>
    <mergeCell ref="B14:E14"/>
    <mergeCell ref="B8:Y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76"/>
  <sheetViews>
    <sheetView topLeftCell="A49" workbookViewId="0"/>
  </sheetViews>
  <sheetFormatPr defaultRowHeight="14.5" x14ac:dyDescent="0.35"/>
  <cols>
    <col min="1" max="1" width="9" bestFit="1" customWidth="1"/>
    <col min="2" max="2" width="9.81640625" customWidth="1"/>
    <col min="3" max="3" width="10.1796875" customWidth="1"/>
    <col min="4" max="4" width="10.453125" customWidth="1"/>
    <col min="5" max="5" width="11" customWidth="1"/>
    <col min="6" max="6" width="13.54296875" customWidth="1"/>
    <col min="7" max="7" width="13.81640625" customWidth="1"/>
    <col min="8" max="8" width="12.453125" customWidth="1"/>
    <col min="9" max="9" width="14.453125" customWidth="1"/>
    <col min="10" max="10" width="13.81640625" customWidth="1"/>
  </cols>
  <sheetData>
    <row r="2" spans="1:9" x14ac:dyDescent="0.35">
      <c r="A2" s="46" t="s">
        <v>33</v>
      </c>
      <c r="B2" s="46" t="s">
        <v>29</v>
      </c>
      <c r="C2" s="1"/>
      <c r="D2" s="1"/>
      <c r="E2" s="1"/>
      <c r="F2" s="1"/>
    </row>
    <row r="3" spans="1:9" ht="15" thickBot="1" x14ac:dyDescent="0.4">
      <c r="B3" s="1"/>
      <c r="C3" s="1"/>
      <c r="D3" s="1"/>
      <c r="E3" s="1"/>
      <c r="F3" s="1"/>
    </row>
    <row r="4" spans="1:9" ht="28.5" thickBot="1" x14ac:dyDescent="0.4">
      <c r="B4" s="2" t="s">
        <v>0</v>
      </c>
      <c r="C4" s="3" t="s">
        <v>1</v>
      </c>
      <c r="D4" s="29" t="s">
        <v>145</v>
      </c>
      <c r="E4" s="173" t="s">
        <v>14</v>
      </c>
      <c r="F4" s="174"/>
      <c r="G4" s="175"/>
      <c r="H4" s="171" t="s">
        <v>22</v>
      </c>
      <c r="I4" s="172"/>
    </row>
    <row r="5" spans="1:9" ht="42.5" thickBot="1" x14ac:dyDescent="0.4">
      <c r="B5" s="27"/>
      <c r="C5" s="28"/>
      <c r="D5" s="30"/>
      <c r="E5" s="4" t="s">
        <v>20</v>
      </c>
      <c r="F5" s="4" t="s">
        <v>38</v>
      </c>
      <c r="G5" s="4" t="s">
        <v>15</v>
      </c>
      <c r="H5" s="32" t="s">
        <v>23</v>
      </c>
      <c r="I5" s="32" t="s">
        <v>16</v>
      </c>
    </row>
    <row r="6" spans="1:9" ht="15" thickBot="1" x14ac:dyDescent="0.4">
      <c r="B6" s="5" t="s">
        <v>2</v>
      </c>
      <c r="C6" s="6">
        <v>1</v>
      </c>
      <c r="D6" s="7">
        <v>24518</v>
      </c>
      <c r="E6" s="20">
        <f>D6/(52.143*37)</f>
        <v>12.708295430808521</v>
      </c>
      <c r="F6" s="20">
        <f>E6*0.225</f>
        <v>2.8593664719319172</v>
      </c>
      <c r="G6" s="20">
        <f>E6*0.138</f>
        <v>1.753744769451576</v>
      </c>
      <c r="H6" s="20">
        <f>E6*0.5</f>
        <v>6.3541477154042605</v>
      </c>
      <c r="I6" s="20">
        <f>E6*1</f>
        <v>12.708295430808521</v>
      </c>
    </row>
    <row r="7" spans="1:9" ht="15" thickBot="1" x14ac:dyDescent="0.4">
      <c r="B7" s="8" t="s">
        <v>3</v>
      </c>
      <c r="C7" s="9">
        <v>2</v>
      </c>
      <c r="D7" s="10">
        <v>26763</v>
      </c>
      <c r="E7" s="49">
        <f t="shared" ref="E7:E17" si="0">D7/(52.143*37)</f>
        <v>13.871935337903924</v>
      </c>
      <c r="F7" s="49">
        <f t="shared" ref="F7:F17" si="1">E7*0.225</f>
        <v>3.1211854510283832</v>
      </c>
      <c r="G7" s="22">
        <f t="shared" ref="G7:G17" si="2">E7*0.138</f>
        <v>1.9143270766307416</v>
      </c>
      <c r="H7" s="21">
        <f>E7*0.44</f>
        <v>6.1036515486777265</v>
      </c>
      <c r="I7" s="21">
        <f>E7*0.88</f>
        <v>12.207303097355453</v>
      </c>
    </row>
    <row r="8" spans="1:9" ht="15" thickBot="1" x14ac:dyDescent="0.4">
      <c r="B8" s="11" t="s">
        <v>4</v>
      </c>
      <c r="C8" s="12">
        <v>2</v>
      </c>
      <c r="D8" s="13">
        <v>28998</v>
      </c>
      <c r="E8" s="20">
        <f t="shared" si="0"/>
        <v>15.03039199374278</v>
      </c>
      <c r="F8" s="20">
        <f t="shared" si="1"/>
        <v>3.3818381985921255</v>
      </c>
      <c r="G8" s="24">
        <f t="shared" si="2"/>
        <v>2.0741940951365039</v>
      </c>
      <c r="H8" s="23">
        <f>E8*0.37</f>
        <v>5.561245037684829</v>
      </c>
      <c r="I8" s="23">
        <f>E8*0.74</f>
        <v>11.122490075369658</v>
      </c>
    </row>
    <row r="9" spans="1:9" ht="15" thickBot="1" x14ac:dyDescent="0.4">
      <c r="B9" s="14" t="s">
        <v>5</v>
      </c>
      <c r="C9" s="15">
        <v>2</v>
      </c>
      <c r="D9" s="16">
        <v>31670</v>
      </c>
      <c r="E9" s="49">
        <f t="shared" si="0"/>
        <v>16.415356729492856</v>
      </c>
      <c r="F9" s="49">
        <f t="shared" si="1"/>
        <v>3.6934552641358929</v>
      </c>
      <c r="G9" s="25">
        <f t="shared" si="2"/>
        <v>2.2653192286700143</v>
      </c>
      <c r="H9" s="25">
        <f t="shared" ref="H9:H17" si="3">E9*0.3</f>
        <v>4.9246070188478566</v>
      </c>
      <c r="I9" s="25">
        <f t="shared" ref="I9:I17" si="4">E9*0.6</f>
        <v>9.8492140376957131</v>
      </c>
    </row>
    <row r="10" spans="1:9" ht="15" thickBot="1" x14ac:dyDescent="0.4">
      <c r="B10" s="17" t="s">
        <v>6</v>
      </c>
      <c r="C10" s="18">
        <v>3</v>
      </c>
      <c r="D10" s="19">
        <v>39735</v>
      </c>
      <c r="E10" s="20">
        <f t="shared" si="0"/>
        <v>20.595648867900177</v>
      </c>
      <c r="F10" s="20">
        <f t="shared" si="1"/>
        <v>4.63402099527754</v>
      </c>
      <c r="G10" s="26">
        <f t="shared" si="2"/>
        <v>2.8421995437702248</v>
      </c>
      <c r="H10" s="26">
        <f t="shared" si="3"/>
        <v>6.178694660370053</v>
      </c>
      <c r="I10" s="26">
        <f t="shared" si="4"/>
        <v>12.357389320740106</v>
      </c>
    </row>
    <row r="11" spans="1:9" ht="15" thickBot="1" x14ac:dyDescent="0.4">
      <c r="B11" s="14" t="s">
        <v>7</v>
      </c>
      <c r="C11" s="15">
        <v>3</v>
      </c>
      <c r="D11" s="16">
        <v>48635</v>
      </c>
      <c r="E11" s="49">
        <f t="shared" si="0"/>
        <v>25.208742486229397</v>
      </c>
      <c r="F11" s="49">
        <f t="shared" si="1"/>
        <v>5.6719670594016147</v>
      </c>
      <c r="G11" s="25">
        <f t="shared" si="2"/>
        <v>3.4788064630996569</v>
      </c>
      <c r="H11" s="25">
        <f t="shared" si="3"/>
        <v>7.5626227458688184</v>
      </c>
      <c r="I11" s="25">
        <f t="shared" si="4"/>
        <v>15.125245491737637</v>
      </c>
    </row>
    <row r="12" spans="1:9" ht="15" thickBot="1" x14ac:dyDescent="0.4">
      <c r="B12" s="17" t="s">
        <v>8</v>
      </c>
      <c r="C12" s="18">
        <v>3</v>
      </c>
      <c r="D12" s="19">
        <v>56747</v>
      </c>
      <c r="E12" s="20">
        <f t="shared" si="0"/>
        <v>29.413395905542504</v>
      </c>
      <c r="F12" s="20">
        <f t="shared" si="1"/>
        <v>6.6180140787470636</v>
      </c>
      <c r="G12" s="26">
        <f t="shared" si="2"/>
        <v>4.0590486349648662</v>
      </c>
      <c r="H12" s="26">
        <f t="shared" si="3"/>
        <v>8.8240187716627503</v>
      </c>
      <c r="I12" s="26">
        <f t="shared" si="4"/>
        <v>17.648037543325501</v>
      </c>
    </row>
    <row r="13" spans="1:9" ht="15" thickBot="1" x14ac:dyDescent="0.4">
      <c r="B13" s="14" t="s">
        <v>9</v>
      </c>
      <c r="C13" s="15">
        <v>2</v>
      </c>
      <c r="D13" s="16">
        <v>64906</v>
      </c>
      <c r="E13" s="49">
        <f t="shared" si="0"/>
        <v>33.642410605761391</v>
      </c>
      <c r="F13" s="49">
        <f t="shared" si="1"/>
        <v>7.5695423862963134</v>
      </c>
      <c r="G13" s="25">
        <f t="shared" si="2"/>
        <v>4.6426526635950722</v>
      </c>
      <c r="H13" s="25">
        <f t="shared" si="3"/>
        <v>10.092723181728417</v>
      </c>
      <c r="I13" s="25">
        <f t="shared" si="4"/>
        <v>20.185446363456833</v>
      </c>
    </row>
    <row r="14" spans="1:9" ht="15" thickBot="1" x14ac:dyDescent="0.4">
      <c r="B14" s="11" t="s">
        <v>10</v>
      </c>
      <c r="C14" s="12">
        <v>2</v>
      </c>
      <c r="D14" s="13">
        <v>75937</v>
      </c>
      <c r="E14" s="20">
        <f t="shared" si="0"/>
        <v>39.360055066861349</v>
      </c>
      <c r="F14" s="20">
        <f t="shared" si="1"/>
        <v>8.8560123900438033</v>
      </c>
      <c r="G14" s="24">
        <f t="shared" si="2"/>
        <v>5.4316875992268665</v>
      </c>
      <c r="H14" s="24">
        <f t="shared" si="3"/>
        <v>11.808016520058404</v>
      </c>
      <c r="I14" s="24">
        <f t="shared" si="4"/>
        <v>23.616033040116807</v>
      </c>
    </row>
    <row r="15" spans="1:9" ht="15" thickBot="1" x14ac:dyDescent="0.4">
      <c r="B15" s="14" t="s">
        <v>11</v>
      </c>
      <c r="C15" s="15">
        <v>2</v>
      </c>
      <c r="D15" s="16">
        <v>89866</v>
      </c>
      <c r="E15" s="49">
        <f t="shared" si="0"/>
        <v>46.579805742109407</v>
      </c>
      <c r="F15" s="49">
        <f t="shared" si="1"/>
        <v>10.480456291974617</v>
      </c>
      <c r="G15" s="25">
        <f t="shared" si="2"/>
        <v>6.4280131924110986</v>
      </c>
      <c r="H15" s="25">
        <f t="shared" si="3"/>
        <v>13.973941722632821</v>
      </c>
      <c r="I15" s="25">
        <f t="shared" si="4"/>
        <v>27.947883445265642</v>
      </c>
    </row>
    <row r="16" spans="1:9" ht="15" thickBot="1" x14ac:dyDescent="0.4">
      <c r="B16" s="11" t="s">
        <v>12</v>
      </c>
      <c r="C16" s="12">
        <v>2</v>
      </c>
      <c r="D16" s="13">
        <v>103795</v>
      </c>
      <c r="E16" s="20">
        <f t="shared" si="0"/>
        <v>53.799556417357465</v>
      </c>
      <c r="F16" s="20">
        <f t="shared" si="1"/>
        <v>12.104900193905429</v>
      </c>
      <c r="G16" s="24">
        <f t="shared" si="2"/>
        <v>7.4243387855953307</v>
      </c>
      <c r="H16" s="24">
        <f t="shared" si="3"/>
        <v>16.13986692520724</v>
      </c>
      <c r="I16" s="24">
        <f t="shared" si="4"/>
        <v>32.27973385041448</v>
      </c>
    </row>
    <row r="17" spans="1:10" ht="15" thickBot="1" x14ac:dyDescent="0.4">
      <c r="B17" s="14" t="s">
        <v>13</v>
      </c>
      <c r="C17" s="15">
        <v>2</v>
      </c>
      <c r="D17" s="16">
        <v>122831</v>
      </c>
      <c r="E17" s="49">
        <f t="shared" si="0"/>
        <v>63.666393509325445</v>
      </c>
      <c r="F17" s="49">
        <f t="shared" si="1"/>
        <v>14.324938539598225</v>
      </c>
      <c r="G17" s="25">
        <f t="shared" si="2"/>
        <v>8.7859623042869117</v>
      </c>
      <c r="H17" s="25">
        <f t="shared" si="3"/>
        <v>19.099918052797634</v>
      </c>
      <c r="I17" s="25">
        <f t="shared" si="4"/>
        <v>38.199836105595267</v>
      </c>
    </row>
    <row r="19" spans="1:10" x14ac:dyDescent="0.35">
      <c r="B19" s="33" t="s">
        <v>17</v>
      </c>
    </row>
    <row r="20" spans="1:10" x14ac:dyDescent="0.35">
      <c r="B20" s="31" t="s">
        <v>146</v>
      </c>
    </row>
    <row r="21" spans="1:10" x14ac:dyDescent="0.35">
      <c r="B21" s="33" t="s">
        <v>19</v>
      </c>
    </row>
    <row r="22" spans="1:10" x14ac:dyDescent="0.35">
      <c r="B22" t="s">
        <v>18</v>
      </c>
    </row>
    <row r="23" spans="1:10" x14ac:dyDescent="0.35">
      <c r="B23" t="s">
        <v>76</v>
      </c>
    </row>
    <row r="24" spans="1:10" x14ac:dyDescent="0.35">
      <c r="B24" t="s">
        <v>24</v>
      </c>
    </row>
    <row r="25" spans="1:10" x14ac:dyDescent="0.35">
      <c r="B25" t="s">
        <v>21</v>
      </c>
    </row>
    <row r="27" spans="1:10" x14ac:dyDescent="0.35">
      <c r="A27" s="46" t="s">
        <v>34</v>
      </c>
      <c r="B27" s="46" t="s">
        <v>30</v>
      </c>
    </row>
    <row r="28" spans="1:10" ht="15" thickBot="1" x14ac:dyDescent="0.4"/>
    <row r="29" spans="1:10" ht="28.5" customHeight="1" thickBot="1" x14ac:dyDescent="0.4">
      <c r="B29" s="2" t="s">
        <v>0</v>
      </c>
      <c r="C29" s="29" t="s">
        <v>145</v>
      </c>
      <c r="D29" s="173" t="s">
        <v>25</v>
      </c>
      <c r="E29" s="174"/>
      <c r="F29" s="174"/>
      <c r="G29" s="174"/>
      <c r="H29" s="175"/>
    </row>
    <row r="30" spans="1:10" ht="70.5" thickBot="1" x14ac:dyDescent="0.4">
      <c r="B30" s="27"/>
      <c r="C30" s="30"/>
      <c r="D30" s="34" t="s">
        <v>26</v>
      </c>
      <c r="E30" s="34" t="s">
        <v>38</v>
      </c>
      <c r="F30" s="34" t="s">
        <v>15</v>
      </c>
      <c r="G30" s="34" t="s">
        <v>37</v>
      </c>
      <c r="H30" s="53" t="s">
        <v>39</v>
      </c>
      <c r="J30" s="90" t="s">
        <v>40</v>
      </c>
    </row>
    <row r="31" spans="1:10" ht="15" thickBot="1" x14ac:dyDescent="0.4">
      <c r="B31" s="37" t="s">
        <v>2</v>
      </c>
      <c r="C31" s="7">
        <v>24518</v>
      </c>
      <c r="D31" s="20">
        <f>C31/(52.143*37)</f>
        <v>12.708295430808521</v>
      </c>
      <c r="E31" s="20">
        <f>D31*0.225</f>
        <v>2.8593664719319172</v>
      </c>
      <c r="F31" s="20">
        <f>D31*0.138</f>
        <v>1.753744769451576</v>
      </c>
      <c r="G31" s="55">
        <f>SUM(D31:F31)</f>
        <v>17.321406672192015</v>
      </c>
      <c r="H31" s="56">
        <f>G31*1.5</f>
        <v>25.982110008288025</v>
      </c>
    </row>
    <row r="32" spans="1:10" ht="15" thickBot="1" x14ac:dyDescent="0.4">
      <c r="B32" s="38" t="s">
        <v>3</v>
      </c>
      <c r="C32" s="10">
        <v>26763</v>
      </c>
      <c r="D32" s="49">
        <f t="shared" ref="D32:D42" si="5">C32/(52.143*37)</f>
        <v>13.871935337903924</v>
      </c>
      <c r="E32" s="49">
        <f t="shared" ref="E32:E42" si="6">D32*0.225</f>
        <v>3.1211854510283832</v>
      </c>
      <c r="F32" s="22">
        <f t="shared" ref="F32:F42" si="7">D32*0.138</f>
        <v>1.9143270766307416</v>
      </c>
      <c r="G32" s="57">
        <f t="shared" ref="G32:G42" si="8">SUM(D32:F32)</f>
        <v>18.90744786556305</v>
      </c>
      <c r="H32" s="58">
        <f t="shared" ref="H32:H42" si="9">G32*1.5</f>
        <v>28.361171798344575</v>
      </c>
    </row>
    <row r="33" spans="1:12" ht="15" thickBot="1" x14ac:dyDescent="0.4">
      <c r="B33" s="39" t="s">
        <v>4</v>
      </c>
      <c r="C33" s="13">
        <v>28998</v>
      </c>
      <c r="D33" s="20">
        <f t="shared" si="5"/>
        <v>15.03039199374278</v>
      </c>
      <c r="E33" s="20">
        <f t="shared" si="6"/>
        <v>3.3818381985921255</v>
      </c>
      <c r="F33" s="24">
        <f t="shared" si="7"/>
        <v>2.0741940951365039</v>
      </c>
      <c r="G33" s="55">
        <f t="shared" si="8"/>
        <v>20.486424287471412</v>
      </c>
      <c r="H33" s="56">
        <f t="shared" si="9"/>
        <v>30.729636431207119</v>
      </c>
      <c r="K33" s="46"/>
    </row>
    <row r="34" spans="1:12" ht="15" thickBot="1" x14ac:dyDescent="0.4">
      <c r="B34" s="40" t="s">
        <v>5</v>
      </c>
      <c r="C34" s="16">
        <v>31670</v>
      </c>
      <c r="D34" s="49">
        <f t="shared" si="5"/>
        <v>16.415356729492856</v>
      </c>
      <c r="E34" s="49">
        <f t="shared" si="6"/>
        <v>3.6934552641358929</v>
      </c>
      <c r="F34" s="25">
        <f t="shared" si="7"/>
        <v>2.2653192286700143</v>
      </c>
      <c r="G34" s="57">
        <f t="shared" si="8"/>
        <v>22.374131222298764</v>
      </c>
      <c r="H34" s="58">
        <f t="shared" si="9"/>
        <v>33.56119683344815</v>
      </c>
      <c r="K34" s="71"/>
    </row>
    <row r="35" spans="1:12" ht="15" thickBot="1" x14ac:dyDescent="0.4">
      <c r="B35" s="41" t="s">
        <v>6</v>
      </c>
      <c r="C35" s="19">
        <v>39735</v>
      </c>
      <c r="D35" s="20">
        <f t="shared" si="5"/>
        <v>20.595648867900177</v>
      </c>
      <c r="E35" s="20">
        <f t="shared" si="6"/>
        <v>4.63402099527754</v>
      </c>
      <c r="F35" s="26">
        <f t="shared" si="7"/>
        <v>2.8421995437702248</v>
      </c>
      <c r="G35" s="55">
        <f t="shared" si="8"/>
        <v>28.071869406947943</v>
      </c>
      <c r="H35" s="56">
        <f t="shared" si="9"/>
        <v>42.107804110421917</v>
      </c>
      <c r="K35" s="71"/>
    </row>
    <row r="36" spans="1:12" ht="15" thickBot="1" x14ac:dyDescent="0.4">
      <c r="B36" s="40" t="s">
        <v>7</v>
      </c>
      <c r="C36" s="16">
        <v>48635</v>
      </c>
      <c r="D36" s="49">
        <f t="shared" si="5"/>
        <v>25.208742486229397</v>
      </c>
      <c r="E36" s="49">
        <f t="shared" si="6"/>
        <v>5.6719670594016147</v>
      </c>
      <c r="F36" s="25">
        <f t="shared" si="7"/>
        <v>3.4788064630996569</v>
      </c>
      <c r="G36" s="57">
        <f t="shared" si="8"/>
        <v>34.359516008730672</v>
      </c>
      <c r="H36" s="58">
        <f t="shared" si="9"/>
        <v>51.539274013096005</v>
      </c>
      <c r="K36" s="71"/>
    </row>
    <row r="37" spans="1:12" ht="15" thickBot="1" x14ac:dyDescent="0.4">
      <c r="B37" s="41" t="s">
        <v>8</v>
      </c>
      <c r="C37" s="19">
        <v>56747</v>
      </c>
      <c r="D37" s="20">
        <f t="shared" si="5"/>
        <v>29.413395905542504</v>
      </c>
      <c r="E37" s="20">
        <f t="shared" si="6"/>
        <v>6.6180140787470636</v>
      </c>
      <c r="F37" s="26">
        <f t="shared" si="7"/>
        <v>4.0590486349648662</v>
      </c>
      <c r="G37" s="55">
        <f t="shared" si="8"/>
        <v>40.090458619254434</v>
      </c>
      <c r="H37" s="56">
        <f t="shared" si="9"/>
        <v>60.135687928881651</v>
      </c>
      <c r="K37" s="71"/>
    </row>
    <row r="38" spans="1:12" ht="15" thickBot="1" x14ac:dyDescent="0.4">
      <c r="B38" s="40" t="s">
        <v>9</v>
      </c>
      <c r="C38" s="16">
        <v>64906</v>
      </c>
      <c r="D38" s="49">
        <f t="shared" si="5"/>
        <v>33.642410605761391</v>
      </c>
      <c r="E38" s="49">
        <f t="shared" si="6"/>
        <v>7.5695423862963134</v>
      </c>
      <c r="F38" s="25">
        <f t="shared" si="7"/>
        <v>4.6426526635950722</v>
      </c>
      <c r="G38" s="57">
        <f t="shared" si="8"/>
        <v>45.854605655652776</v>
      </c>
      <c r="H38" s="58">
        <f t="shared" si="9"/>
        <v>68.781908483479157</v>
      </c>
      <c r="K38" s="71"/>
    </row>
    <row r="39" spans="1:12" ht="15" thickBot="1" x14ac:dyDescent="0.4">
      <c r="B39" s="39" t="s">
        <v>10</v>
      </c>
      <c r="C39" s="13">
        <v>75937</v>
      </c>
      <c r="D39" s="20">
        <f t="shared" si="5"/>
        <v>39.360055066861349</v>
      </c>
      <c r="E39" s="20">
        <f t="shared" si="6"/>
        <v>8.8560123900438033</v>
      </c>
      <c r="F39" s="24">
        <f t="shared" si="7"/>
        <v>5.4316875992268665</v>
      </c>
      <c r="G39" s="55">
        <f t="shared" si="8"/>
        <v>53.64775505613202</v>
      </c>
      <c r="H39" s="56">
        <f t="shared" si="9"/>
        <v>80.471632584198034</v>
      </c>
      <c r="K39" s="71"/>
    </row>
    <row r="40" spans="1:12" ht="15" thickBot="1" x14ac:dyDescent="0.4">
      <c r="B40" s="40" t="s">
        <v>11</v>
      </c>
      <c r="C40" s="16">
        <v>89866</v>
      </c>
      <c r="D40" s="49">
        <f t="shared" si="5"/>
        <v>46.579805742109407</v>
      </c>
      <c r="E40" s="49">
        <f t="shared" si="6"/>
        <v>10.480456291974617</v>
      </c>
      <c r="F40" s="25">
        <f t="shared" si="7"/>
        <v>6.4280131924110986</v>
      </c>
      <c r="G40" s="57">
        <f t="shared" si="8"/>
        <v>63.488275226495126</v>
      </c>
      <c r="H40" s="58">
        <f t="shared" si="9"/>
        <v>95.232412839742693</v>
      </c>
    </row>
    <row r="41" spans="1:12" ht="15" thickBot="1" x14ac:dyDescent="0.4">
      <c r="B41" s="39" t="s">
        <v>12</v>
      </c>
      <c r="C41" s="13">
        <v>103795</v>
      </c>
      <c r="D41" s="20">
        <f t="shared" si="5"/>
        <v>53.799556417357465</v>
      </c>
      <c r="E41" s="20">
        <f t="shared" si="6"/>
        <v>12.104900193905429</v>
      </c>
      <c r="F41" s="24">
        <f t="shared" si="7"/>
        <v>7.4243387855953307</v>
      </c>
      <c r="G41" s="55">
        <f t="shared" si="8"/>
        <v>73.328795396858226</v>
      </c>
      <c r="H41" s="56">
        <f t="shared" si="9"/>
        <v>109.99319309528734</v>
      </c>
    </row>
    <row r="42" spans="1:12" ht="15" thickBot="1" x14ac:dyDescent="0.4">
      <c r="B42" s="40" t="s">
        <v>13</v>
      </c>
      <c r="C42" s="16">
        <v>122831</v>
      </c>
      <c r="D42" s="49">
        <f t="shared" si="5"/>
        <v>63.666393509325445</v>
      </c>
      <c r="E42" s="49">
        <f t="shared" si="6"/>
        <v>14.324938539598225</v>
      </c>
      <c r="F42" s="25">
        <f t="shared" si="7"/>
        <v>8.7859623042869117</v>
      </c>
      <c r="G42" s="59">
        <f t="shared" si="8"/>
        <v>86.777294353210578</v>
      </c>
      <c r="H42" s="58">
        <f t="shared" si="9"/>
        <v>130.16594152981588</v>
      </c>
    </row>
    <row r="44" spans="1:12" x14ac:dyDescent="0.35">
      <c r="A44" s="46" t="s">
        <v>35</v>
      </c>
      <c r="B44" s="46" t="s">
        <v>31</v>
      </c>
    </row>
    <row r="45" spans="1:12" ht="15" thickBot="1" x14ac:dyDescent="0.4"/>
    <row r="46" spans="1:12" ht="28.5" thickBot="1" x14ac:dyDescent="0.4">
      <c r="B46" s="2" t="s">
        <v>0</v>
      </c>
      <c r="C46" s="29" t="s">
        <v>145</v>
      </c>
      <c r="D46" s="176" t="s">
        <v>23</v>
      </c>
      <c r="E46" s="177"/>
      <c r="F46" s="177"/>
      <c r="G46" s="177"/>
      <c r="H46" s="177"/>
      <c r="I46" s="177"/>
      <c r="J46" s="178"/>
    </row>
    <row r="47" spans="1:12" ht="70.5" thickBot="1" x14ac:dyDescent="0.4">
      <c r="B47" s="27"/>
      <c r="C47" s="30"/>
      <c r="D47" s="50" t="s">
        <v>26</v>
      </c>
      <c r="E47" s="51" t="s">
        <v>27</v>
      </c>
      <c r="F47" s="51" t="s">
        <v>28</v>
      </c>
      <c r="G47" s="51" t="s">
        <v>38</v>
      </c>
      <c r="H47" s="51" t="s">
        <v>15</v>
      </c>
      <c r="I47" s="52" t="s">
        <v>37</v>
      </c>
      <c r="J47" s="36" t="s">
        <v>41</v>
      </c>
      <c r="L47" s="90" t="s">
        <v>40</v>
      </c>
    </row>
    <row r="48" spans="1:12" ht="15" thickBot="1" x14ac:dyDescent="0.4">
      <c r="B48" s="37" t="s">
        <v>2</v>
      </c>
      <c r="C48" s="7">
        <v>24518</v>
      </c>
      <c r="D48" s="35">
        <f>C48/(52.143*37)</f>
        <v>12.708295430808521</v>
      </c>
      <c r="E48" s="42">
        <f>D48*0.5</f>
        <v>6.3541477154042605</v>
      </c>
      <c r="F48" s="42">
        <f>SUM(D48:E48)</f>
        <v>19.062443146212782</v>
      </c>
      <c r="G48" s="42">
        <f>F48*0.225</f>
        <v>4.2890497078978758</v>
      </c>
      <c r="H48" s="42">
        <f>F48*0.138</f>
        <v>2.6306171541773642</v>
      </c>
      <c r="I48" s="43">
        <f>SUM(F48:H48)</f>
        <v>25.982110008288025</v>
      </c>
      <c r="J48" s="56">
        <f>I48*1.5</f>
        <v>38.973165012432034</v>
      </c>
    </row>
    <row r="49" spans="1:12" ht="15" thickBot="1" x14ac:dyDescent="0.4">
      <c r="B49" s="38" t="s">
        <v>3</v>
      </c>
      <c r="C49" s="10">
        <v>26763</v>
      </c>
      <c r="D49" s="78">
        <f t="shared" ref="D49:D59" si="10">C49/(52.143*37)</f>
        <v>13.871935337903924</v>
      </c>
      <c r="E49" s="44">
        <f>D49*0.44</f>
        <v>6.1036515486777265</v>
      </c>
      <c r="F49" s="44">
        <f t="shared" ref="F49:F59" si="11">SUM(D49:E49)</f>
        <v>19.975586886581652</v>
      </c>
      <c r="G49" s="44">
        <f t="shared" ref="G49:G59" si="12">F49*0.225</f>
        <v>4.4945070494808723</v>
      </c>
      <c r="H49" s="44">
        <f t="shared" ref="H49:H59" si="13">F49*0.138</f>
        <v>2.7566309903482682</v>
      </c>
      <c r="I49" s="45">
        <f t="shared" ref="I49:I59" si="14">SUM(F49:H49)</f>
        <v>27.226724926410792</v>
      </c>
      <c r="J49" s="58">
        <f t="shared" ref="J49:J59" si="15">I49*1.5</f>
        <v>40.840087389616187</v>
      </c>
    </row>
    <row r="50" spans="1:12" ht="15" thickBot="1" x14ac:dyDescent="0.4">
      <c r="B50" s="39" t="s">
        <v>4</v>
      </c>
      <c r="C50" s="13">
        <v>28998</v>
      </c>
      <c r="D50" s="35">
        <f t="shared" si="10"/>
        <v>15.03039199374278</v>
      </c>
      <c r="E50" s="42">
        <f>D50*0.37</f>
        <v>5.561245037684829</v>
      </c>
      <c r="F50" s="42">
        <f t="shared" si="11"/>
        <v>20.591637031427609</v>
      </c>
      <c r="G50" s="42">
        <f t="shared" si="12"/>
        <v>4.6331183320712119</v>
      </c>
      <c r="H50" s="42">
        <f t="shared" si="13"/>
        <v>2.8416459103370104</v>
      </c>
      <c r="I50" s="43">
        <f t="shared" si="14"/>
        <v>28.066401273835833</v>
      </c>
      <c r="J50" s="56">
        <f t="shared" si="15"/>
        <v>42.099601910753748</v>
      </c>
    </row>
    <row r="51" spans="1:12" ht="15" thickBot="1" x14ac:dyDescent="0.4">
      <c r="B51" s="40" t="s">
        <v>5</v>
      </c>
      <c r="C51" s="16">
        <v>31670</v>
      </c>
      <c r="D51" s="78">
        <f t="shared" si="10"/>
        <v>16.415356729492856</v>
      </c>
      <c r="E51" s="44">
        <f>D51*0.3</f>
        <v>4.9246070188478566</v>
      </c>
      <c r="F51" s="44">
        <f t="shared" si="11"/>
        <v>21.339963748340715</v>
      </c>
      <c r="G51" s="44">
        <f t="shared" si="12"/>
        <v>4.8014918433766614</v>
      </c>
      <c r="H51" s="44">
        <f t="shared" si="13"/>
        <v>2.9449149972710189</v>
      </c>
      <c r="I51" s="45">
        <f t="shared" si="14"/>
        <v>29.086370588988395</v>
      </c>
      <c r="J51" s="58">
        <f t="shared" si="15"/>
        <v>43.629555883482595</v>
      </c>
    </row>
    <row r="52" spans="1:12" ht="15" thickBot="1" x14ac:dyDescent="0.4">
      <c r="B52" s="41" t="s">
        <v>6</v>
      </c>
      <c r="C52" s="19">
        <v>39735</v>
      </c>
      <c r="D52" s="35">
        <f t="shared" si="10"/>
        <v>20.595648867900177</v>
      </c>
      <c r="E52" s="42">
        <f t="shared" ref="E52:E59" si="16">D52*0.3</f>
        <v>6.178694660370053</v>
      </c>
      <c r="F52" s="42">
        <f t="shared" si="11"/>
        <v>26.774343528270229</v>
      </c>
      <c r="G52" s="42">
        <f t="shared" si="12"/>
        <v>6.0242272938608021</v>
      </c>
      <c r="H52" s="42">
        <f t="shared" si="13"/>
        <v>3.6948594069012919</v>
      </c>
      <c r="I52" s="43">
        <f t="shared" si="14"/>
        <v>36.493430229032327</v>
      </c>
      <c r="J52" s="56">
        <f t="shared" si="15"/>
        <v>54.740145343548491</v>
      </c>
    </row>
    <row r="53" spans="1:12" ht="15" thickBot="1" x14ac:dyDescent="0.4">
      <c r="B53" s="40" t="s">
        <v>7</v>
      </c>
      <c r="C53" s="16">
        <v>48635</v>
      </c>
      <c r="D53" s="78">
        <f t="shared" si="10"/>
        <v>25.208742486229397</v>
      </c>
      <c r="E53" s="44">
        <f t="shared" si="16"/>
        <v>7.5626227458688184</v>
      </c>
      <c r="F53" s="44">
        <f t="shared" si="11"/>
        <v>32.771365232098219</v>
      </c>
      <c r="G53" s="44">
        <f t="shared" si="12"/>
        <v>7.3735571772220991</v>
      </c>
      <c r="H53" s="44">
        <f t="shared" si="13"/>
        <v>4.5224484020295543</v>
      </c>
      <c r="I53" s="45">
        <f t="shared" si="14"/>
        <v>44.667370811349869</v>
      </c>
      <c r="J53" s="58">
        <f t="shared" si="15"/>
        <v>67.001056217024797</v>
      </c>
    </row>
    <row r="54" spans="1:12" ht="15" thickBot="1" x14ac:dyDescent="0.4">
      <c r="B54" s="41" t="s">
        <v>8</v>
      </c>
      <c r="C54" s="19">
        <v>56747</v>
      </c>
      <c r="D54" s="35">
        <f t="shared" si="10"/>
        <v>29.413395905542504</v>
      </c>
      <c r="E54" s="42">
        <f t="shared" si="16"/>
        <v>8.8240187716627503</v>
      </c>
      <c r="F54" s="42">
        <f t="shared" si="11"/>
        <v>38.237414677205251</v>
      </c>
      <c r="G54" s="42">
        <f t="shared" si="12"/>
        <v>8.6034183023711819</v>
      </c>
      <c r="H54" s="42">
        <f t="shared" si="13"/>
        <v>5.2767632254543253</v>
      </c>
      <c r="I54" s="43">
        <f t="shared" si="14"/>
        <v>52.117596205030758</v>
      </c>
      <c r="J54" s="56">
        <f t="shared" si="15"/>
        <v>78.176394307546133</v>
      </c>
    </row>
    <row r="55" spans="1:12" ht="15" thickBot="1" x14ac:dyDescent="0.4">
      <c r="B55" s="40" t="s">
        <v>9</v>
      </c>
      <c r="C55" s="16">
        <v>64906</v>
      </c>
      <c r="D55" s="78">
        <f t="shared" si="10"/>
        <v>33.642410605761391</v>
      </c>
      <c r="E55" s="44">
        <f t="shared" si="16"/>
        <v>10.092723181728417</v>
      </c>
      <c r="F55" s="44">
        <f t="shared" si="11"/>
        <v>43.735133787489808</v>
      </c>
      <c r="G55" s="44">
        <f t="shared" si="12"/>
        <v>9.8404051021852066</v>
      </c>
      <c r="H55" s="44">
        <f t="shared" si="13"/>
        <v>6.0354484626735942</v>
      </c>
      <c r="I55" s="45">
        <f t="shared" si="14"/>
        <v>59.610987352348609</v>
      </c>
      <c r="J55" s="58">
        <f t="shared" si="15"/>
        <v>89.416481028522909</v>
      </c>
    </row>
    <row r="56" spans="1:12" ht="15" thickBot="1" x14ac:dyDescent="0.4">
      <c r="B56" s="39" t="s">
        <v>10</v>
      </c>
      <c r="C56" s="13">
        <v>75937</v>
      </c>
      <c r="D56" s="35">
        <f t="shared" si="10"/>
        <v>39.360055066861349</v>
      </c>
      <c r="E56" s="42">
        <f t="shared" si="16"/>
        <v>11.808016520058404</v>
      </c>
      <c r="F56" s="42">
        <f t="shared" si="11"/>
        <v>51.168071586919751</v>
      </c>
      <c r="G56" s="42">
        <f t="shared" si="12"/>
        <v>11.512816107056944</v>
      </c>
      <c r="H56" s="42">
        <f t="shared" si="13"/>
        <v>7.061193878994926</v>
      </c>
      <c r="I56" s="43">
        <f t="shared" si="14"/>
        <v>69.742081572971614</v>
      </c>
      <c r="J56" s="56">
        <f t="shared" si="15"/>
        <v>104.61312235945742</v>
      </c>
    </row>
    <row r="57" spans="1:12" ht="15" thickBot="1" x14ac:dyDescent="0.4">
      <c r="B57" s="40" t="s">
        <v>11</v>
      </c>
      <c r="C57" s="16">
        <v>89866</v>
      </c>
      <c r="D57" s="78">
        <f t="shared" si="10"/>
        <v>46.579805742109407</v>
      </c>
      <c r="E57" s="44">
        <f t="shared" si="16"/>
        <v>13.973941722632821</v>
      </c>
      <c r="F57" s="44">
        <f t="shared" si="11"/>
        <v>60.55374746474223</v>
      </c>
      <c r="G57" s="44">
        <f t="shared" si="12"/>
        <v>13.624593179567002</v>
      </c>
      <c r="H57" s="44">
        <f t="shared" si="13"/>
        <v>8.356417150134428</v>
      </c>
      <c r="I57" s="45">
        <f t="shared" si="14"/>
        <v>82.534757794443664</v>
      </c>
      <c r="J57" s="58">
        <f t="shared" si="15"/>
        <v>123.8021366916655</v>
      </c>
    </row>
    <row r="58" spans="1:12" ht="15" thickBot="1" x14ac:dyDescent="0.4">
      <c r="B58" s="39" t="s">
        <v>12</v>
      </c>
      <c r="C58" s="13">
        <v>103795</v>
      </c>
      <c r="D58" s="35">
        <f t="shared" si="10"/>
        <v>53.799556417357465</v>
      </c>
      <c r="E58" s="42">
        <f t="shared" si="16"/>
        <v>16.13986692520724</v>
      </c>
      <c r="F58" s="42">
        <f t="shared" si="11"/>
        <v>69.939423342564709</v>
      </c>
      <c r="G58" s="42">
        <f t="shared" si="12"/>
        <v>15.736370252077061</v>
      </c>
      <c r="H58" s="42">
        <f t="shared" si="13"/>
        <v>9.65164042127393</v>
      </c>
      <c r="I58" s="43">
        <f t="shared" si="14"/>
        <v>95.327434015915699</v>
      </c>
      <c r="J58" s="56">
        <f t="shared" si="15"/>
        <v>142.99115102387356</v>
      </c>
    </row>
    <row r="59" spans="1:12" ht="15" thickBot="1" x14ac:dyDescent="0.4">
      <c r="B59" s="40" t="s">
        <v>13</v>
      </c>
      <c r="C59" s="16">
        <v>122831</v>
      </c>
      <c r="D59" s="78">
        <f t="shared" si="10"/>
        <v>63.666393509325445</v>
      </c>
      <c r="E59" s="44">
        <f t="shared" si="16"/>
        <v>19.099918052797634</v>
      </c>
      <c r="F59" s="44">
        <f t="shared" si="11"/>
        <v>82.766311562123079</v>
      </c>
      <c r="G59" s="44">
        <f t="shared" si="12"/>
        <v>18.622420101477694</v>
      </c>
      <c r="H59" s="44">
        <f t="shared" si="13"/>
        <v>11.421750995572985</v>
      </c>
      <c r="I59" s="45">
        <f t="shared" si="14"/>
        <v>112.81048265917374</v>
      </c>
      <c r="J59" s="58">
        <f t="shared" si="15"/>
        <v>169.2157239887606</v>
      </c>
    </row>
    <row r="61" spans="1:12" x14ac:dyDescent="0.35">
      <c r="A61" s="46" t="s">
        <v>36</v>
      </c>
      <c r="B61" s="46" t="s">
        <v>32</v>
      </c>
    </row>
    <row r="62" spans="1:12" ht="15" thickBot="1" x14ac:dyDescent="0.4"/>
    <row r="63" spans="1:12" ht="28.5" thickBot="1" x14ac:dyDescent="0.4">
      <c r="B63" s="2" t="s">
        <v>0</v>
      </c>
      <c r="C63" s="29" t="s">
        <v>145</v>
      </c>
      <c r="D63" s="176" t="s">
        <v>16</v>
      </c>
      <c r="E63" s="177"/>
      <c r="F63" s="177"/>
      <c r="G63" s="177"/>
      <c r="H63" s="177"/>
      <c r="I63" s="177"/>
      <c r="J63" s="178"/>
    </row>
    <row r="64" spans="1:12" ht="70.5" thickBot="1" x14ac:dyDescent="0.4">
      <c r="B64" s="27"/>
      <c r="C64" s="30"/>
      <c r="D64" s="50" t="s">
        <v>26</v>
      </c>
      <c r="E64" s="51" t="s">
        <v>27</v>
      </c>
      <c r="F64" s="51" t="s">
        <v>28</v>
      </c>
      <c r="G64" s="51" t="s">
        <v>38</v>
      </c>
      <c r="H64" s="51" t="s">
        <v>15</v>
      </c>
      <c r="I64" s="52" t="s">
        <v>37</v>
      </c>
      <c r="J64" s="36" t="s">
        <v>39</v>
      </c>
      <c r="L64" s="90" t="s">
        <v>40</v>
      </c>
    </row>
    <row r="65" spans="2:10" ht="15" thickBot="1" x14ac:dyDescent="0.4">
      <c r="B65" s="37" t="s">
        <v>2</v>
      </c>
      <c r="C65" s="7">
        <v>24518</v>
      </c>
      <c r="D65" s="35">
        <f>C65/(52.143*37)</f>
        <v>12.708295430808521</v>
      </c>
      <c r="E65" s="42">
        <f>D65*1</f>
        <v>12.708295430808521</v>
      </c>
      <c r="F65" s="42">
        <f>SUM(D65:E65)</f>
        <v>25.416590861617042</v>
      </c>
      <c r="G65" s="42">
        <f>F65*0.225</f>
        <v>5.7187329438638344</v>
      </c>
      <c r="H65" s="42">
        <f>F65*0.138</f>
        <v>3.507489538903152</v>
      </c>
      <c r="I65" s="43">
        <f>SUM(F65:H65)</f>
        <v>34.642813344384031</v>
      </c>
      <c r="J65" s="56">
        <f>I65*1.5</f>
        <v>51.96422001657605</v>
      </c>
    </row>
    <row r="66" spans="2:10" ht="15" thickBot="1" x14ac:dyDescent="0.4">
      <c r="B66" s="38" t="s">
        <v>3</v>
      </c>
      <c r="C66" s="10">
        <v>26763</v>
      </c>
      <c r="D66" s="78">
        <f t="shared" ref="D66:D76" si="17">C66/(52.143*37)</f>
        <v>13.871935337903924</v>
      </c>
      <c r="E66" s="44">
        <f>D66*0.88</f>
        <v>12.207303097355453</v>
      </c>
      <c r="F66" s="44">
        <f t="shared" ref="F66:F76" si="18">SUM(D66:E66)</f>
        <v>26.079238435259377</v>
      </c>
      <c r="G66" s="44">
        <f t="shared" ref="G66:G76" si="19">F66*0.225</f>
        <v>5.8678286479333597</v>
      </c>
      <c r="H66" s="44">
        <f t="shared" ref="H66:H76" si="20">F66*0.138</f>
        <v>3.5989349040657945</v>
      </c>
      <c r="I66" s="45">
        <f t="shared" ref="I66:I76" si="21">SUM(F66:H66)</f>
        <v>35.546001987258528</v>
      </c>
      <c r="J66" s="58">
        <f t="shared" ref="J66:J76" si="22">I66*1.5</f>
        <v>53.319002980887788</v>
      </c>
    </row>
    <row r="67" spans="2:10" ht="15" thickBot="1" x14ac:dyDescent="0.4">
      <c r="B67" s="39" t="s">
        <v>4</v>
      </c>
      <c r="C67" s="13">
        <v>28998</v>
      </c>
      <c r="D67" s="35">
        <f t="shared" si="17"/>
        <v>15.03039199374278</v>
      </c>
      <c r="E67" s="42">
        <f>D67*0.74</f>
        <v>11.122490075369658</v>
      </c>
      <c r="F67" s="42">
        <f t="shared" si="18"/>
        <v>26.152882069112437</v>
      </c>
      <c r="G67" s="42">
        <f t="shared" si="19"/>
        <v>5.8843984655502988</v>
      </c>
      <c r="H67" s="42">
        <f t="shared" si="20"/>
        <v>3.6090977255375165</v>
      </c>
      <c r="I67" s="43">
        <f t="shared" si="21"/>
        <v>35.646378260200251</v>
      </c>
      <c r="J67" s="56">
        <f t="shared" si="22"/>
        <v>53.469567390300377</v>
      </c>
    </row>
    <row r="68" spans="2:10" ht="15" thickBot="1" x14ac:dyDescent="0.4">
      <c r="B68" s="40" t="s">
        <v>5</v>
      </c>
      <c r="C68" s="16">
        <v>31670</v>
      </c>
      <c r="D68" s="78">
        <f t="shared" si="17"/>
        <v>16.415356729492856</v>
      </c>
      <c r="E68" s="44">
        <f t="shared" ref="E68:E74" si="23">D68*0.6</f>
        <v>9.8492140376957131</v>
      </c>
      <c r="F68" s="44">
        <f t="shared" si="18"/>
        <v>26.26457076718857</v>
      </c>
      <c r="G68" s="44">
        <f t="shared" si="19"/>
        <v>5.9095284226174281</v>
      </c>
      <c r="H68" s="44">
        <f t="shared" si="20"/>
        <v>3.624510765872023</v>
      </c>
      <c r="I68" s="45">
        <f t="shared" si="21"/>
        <v>35.798609955678025</v>
      </c>
      <c r="J68" s="58">
        <f t="shared" si="22"/>
        <v>53.69791493351704</v>
      </c>
    </row>
    <row r="69" spans="2:10" ht="15" thickBot="1" x14ac:dyDescent="0.4">
      <c r="B69" s="41" t="s">
        <v>6</v>
      </c>
      <c r="C69" s="19">
        <v>39735</v>
      </c>
      <c r="D69" s="35">
        <f t="shared" si="17"/>
        <v>20.595648867900177</v>
      </c>
      <c r="E69" s="42">
        <f t="shared" si="23"/>
        <v>12.357389320740106</v>
      </c>
      <c r="F69" s="42">
        <f t="shared" si="18"/>
        <v>32.953038188640285</v>
      </c>
      <c r="G69" s="42">
        <f t="shared" si="19"/>
        <v>7.4144335924440643</v>
      </c>
      <c r="H69" s="42">
        <f t="shared" si="20"/>
        <v>4.5475192700323595</v>
      </c>
      <c r="I69" s="43">
        <f t="shared" si="21"/>
        <v>44.914991051116708</v>
      </c>
      <c r="J69" s="56">
        <f t="shared" si="22"/>
        <v>67.372486576675058</v>
      </c>
    </row>
    <row r="70" spans="2:10" ht="15" thickBot="1" x14ac:dyDescent="0.4">
      <c r="B70" s="40" t="s">
        <v>7</v>
      </c>
      <c r="C70" s="16">
        <v>48635</v>
      </c>
      <c r="D70" s="78">
        <f t="shared" si="17"/>
        <v>25.208742486229397</v>
      </c>
      <c r="E70" s="44">
        <f t="shared" si="23"/>
        <v>15.125245491737637</v>
      </c>
      <c r="F70" s="44">
        <f t="shared" si="18"/>
        <v>40.333987977967034</v>
      </c>
      <c r="G70" s="44">
        <f t="shared" si="19"/>
        <v>9.0751472950425836</v>
      </c>
      <c r="H70" s="44">
        <f t="shared" si="20"/>
        <v>5.5660903409594509</v>
      </c>
      <c r="I70" s="45">
        <f t="shared" si="21"/>
        <v>54.975225613969066</v>
      </c>
      <c r="J70" s="58">
        <f t="shared" si="22"/>
        <v>82.462838420953602</v>
      </c>
    </row>
    <row r="71" spans="2:10" ht="15" thickBot="1" x14ac:dyDescent="0.4">
      <c r="B71" s="41" t="s">
        <v>8</v>
      </c>
      <c r="C71" s="19">
        <v>56747</v>
      </c>
      <c r="D71" s="35">
        <f t="shared" si="17"/>
        <v>29.413395905542504</v>
      </c>
      <c r="E71" s="42">
        <f t="shared" si="23"/>
        <v>17.648037543325501</v>
      </c>
      <c r="F71" s="42">
        <f t="shared" si="18"/>
        <v>47.061433448868002</v>
      </c>
      <c r="G71" s="42">
        <f t="shared" si="19"/>
        <v>10.588822525995301</v>
      </c>
      <c r="H71" s="42">
        <f t="shared" si="20"/>
        <v>6.4944778159437844</v>
      </c>
      <c r="I71" s="43">
        <f t="shared" si="21"/>
        <v>64.144733790807081</v>
      </c>
      <c r="J71" s="56">
        <f t="shared" si="22"/>
        <v>96.217100686210614</v>
      </c>
    </row>
    <row r="72" spans="2:10" ht="15" thickBot="1" x14ac:dyDescent="0.4">
      <c r="B72" s="40" t="s">
        <v>9</v>
      </c>
      <c r="C72" s="16">
        <v>64906</v>
      </c>
      <c r="D72" s="78">
        <f t="shared" si="17"/>
        <v>33.642410605761391</v>
      </c>
      <c r="E72" s="44">
        <f t="shared" si="23"/>
        <v>20.185446363456833</v>
      </c>
      <c r="F72" s="44">
        <f t="shared" si="18"/>
        <v>53.827856969218224</v>
      </c>
      <c r="G72" s="44">
        <f t="shared" si="19"/>
        <v>12.111267818074101</v>
      </c>
      <c r="H72" s="44">
        <f t="shared" si="20"/>
        <v>7.4282442617521154</v>
      </c>
      <c r="I72" s="45">
        <f t="shared" si="21"/>
        <v>73.367369049044441</v>
      </c>
      <c r="J72" s="58">
        <f t="shared" si="22"/>
        <v>110.05105357356666</v>
      </c>
    </row>
    <row r="73" spans="2:10" ht="15" thickBot="1" x14ac:dyDescent="0.4">
      <c r="B73" s="47" t="s">
        <v>10</v>
      </c>
      <c r="C73" s="13">
        <v>75937</v>
      </c>
      <c r="D73" s="35">
        <f t="shared" si="17"/>
        <v>39.360055066861349</v>
      </c>
      <c r="E73" s="42">
        <f t="shared" si="23"/>
        <v>23.616033040116807</v>
      </c>
      <c r="F73" s="42">
        <f t="shared" si="18"/>
        <v>62.976088106978153</v>
      </c>
      <c r="G73" s="42">
        <f t="shared" si="19"/>
        <v>14.169619824070084</v>
      </c>
      <c r="H73" s="42">
        <f t="shared" si="20"/>
        <v>8.6907001587629864</v>
      </c>
      <c r="I73" s="43">
        <f t="shared" si="21"/>
        <v>85.836408089811215</v>
      </c>
      <c r="J73" s="56">
        <f t="shared" si="22"/>
        <v>128.75461213471681</v>
      </c>
    </row>
    <row r="74" spans="2:10" ht="15" thickBot="1" x14ac:dyDescent="0.4">
      <c r="B74" s="40" t="s">
        <v>11</v>
      </c>
      <c r="C74" s="16">
        <v>89866</v>
      </c>
      <c r="D74" s="78">
        <f t="shared" si="17"/>
        <v>46.579805742109407</v>
      </c>
      <c r="E74" s="44">
        <f t="shared" si="23"/>
        <v>27.947883445265642</v>
      </c>
      <c r="F74" s="44">
        <f t="shared" si="18"/>
        <v>74.527689187375046</v>
      </c>
      <c r="G74" s="44">
        <f t="shared" si="19"/>
        <v>16.768730067159385</v>
      </c>
      <c r="H74" s="44">
        <f t="shared" si="20"/>
        <v>10.284821107857757</v>
      </c>
      <c r="I74" s="45">
        <f t="shared" si="21"/>
        <v>101.58124036239218</v>
      </c>
      <c r="J74" s="58">
        <f t="shared" si="22"/>
        <v>152.37186054358827</v>
      </c>
    </row>
    <row r="75" spans="2:10" ht="15" thickBot="1" x14ac:dyDescent="0.4">
      <c r="B75" s="47" t="s">
        <v>12</v>
      </c>
      <c r="C75" s="13">
        <v>103795</v>
      </c>
      <c r="D75" s="35">
        <f t="shared" si="17"/>
        <v>53.799556417357465</v>
      </c>
      <c r="E75" s="42">
        <f t="shared" ref="E75:E76" si="24">D75*0.6</f>
        <v>32.27973385041448</v>
      </c>
      <c r="F75" s="42">
        <f t="shared" si="18"/>
        <v>86.079290267771938</v>
      </c>
      <c r="G75" s="42">
        <f t="shared" si="19"/>
        <v>19.367840310248688</v>
      </c>
      <c r="H75" s="42">
        <f t="shared" si="20"/>
        <v>11.878942056952528</v>
      </c>
      <c r="I75" s="43">
        <f t="shared" si="21"/>
        <v>117.32607263497314</v>
      </c>
      <c r="J75" s="56">
        <f t="shared" si="22"/>
        <v>175.98910895245973</v>
      </c>
    </row>
    <row r="76" spans="2:10" ht="15" thickBot="1" x14ac:dyDescent="0.4">
      <c r="B76" s="48" t="s">
        <v>13</v>
      </c>
      <c r="C76" s="16">
        <v>122831</v>
      </c>
      <c r="D76" s="78">
        <f t="shared" si="17"/>
        <v>63.666393509325445</v>
      </c>
      <c r="E76" s="44">
        <f t="shared" si="24"/>
        <v>38.199836105595267</v>
      </c>
      <c r="F76" s="44">
        <f t="shared" si="18"/>
        <v>101.86622961492071</v>
      </c>
      <c r="G76" s="44">
        <f t="shared" si="19"/>
        <v>22.919901663357162</v>
      </c>
      <c r="H76" s="44">
        <f t="shared" si="20"/>
        <v>14.057539686859059</v>
      </c>
      <c r="I76" s="45">
        <f t="shared" si="21"/>
        <v>138.84367096513694</v>
      </c>
      <c r="J76" s="58">
        <f t="shared" si="22"/>
        <v>208.26550644770541</v>
      </c>
    </row>
  </sheetData>
  <mergeCells count="5">
    <mergeCell ref="H4:I4"/>
    <mergeCell ref="E4:G4"/>
    <mergeCell ref="D29:H29"/>
    <mergeCell ref="D46:J46"/>
    <mergeCell ref="D63:J63"/>
  </mergeCells>
  <phoneticPr fontId="6" type="noConversion"/>
  <hyperlinks>
    <hyperlink ref="B20"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50"/>
  <sheetViews>
    <sheetView zoomScale="90" zoomScaleNormal="90" workbookViewId="0"/>
  </sheetViews>
  <sheetFormatPr defaultRowHeight="14.5" x14ac:dyDescent="0.35"/>
  <cols>
    <col min="2" max="2" width="42.81640625" customWidth="1"/>
    <col min="3" max="4" width="42.81640625" hidden="1" customWidth="1"/>
    <col min="5" max="5" width="31" customWidth="1"/>
    <col min="6" max="6" width="20.81640625" customWidth="1"/>
    <col min="7" max="7" width="11.81640625" bestFit="1" customWidth="1"/>
    <col min="8" max="8" width="12.453125" customWidth="1"/>
    <col min="9" max="10" width="19.26953125" customWidth="1"/>
    <col min="11" max="11" width="14.26953125" customWidth="1"/>
    <col min="12" max="12" width="9" bestFit="1" customWidth="1"/>
    <col min="13" max="13" width="14.26953125" customWidth="1"/>
    <col min="14" max="14" width="14.54296875" customWidth="1"/>
  </cols>
  <sheetData>
    <row r="2" spans="1:16" x14ac:dyDescent="0.35">
      <c r="A2" s="33" t="s">
        <v>17</v>
      </c>
    </row>
    <row r="3" spans="1:16" x14ac:dyDescent="0.35">
      <c r="A3" t="s">
        <v>49</v>
      </c>
    </row>
    <row r="4" spans="1:16" ht="12" customHeight="1" x14ac:dyDescent="0.35">
      <c r="A4" s="31" t="s">
        <v>158</v>
      </c>
    </row>
    <row r="6" spans="1:16" x14ac:dyDescent="0.35">
      <c r="A6" s="46" t="s">
        <v>33</v>
      </c>
      <c r="B6" s="46" t="s">
        <v>160</v>
      </c>
      <c r="C6" s="46"/>
      <c r="D6" s="46"/>
      <c r="E6" s="46"/>
    </row>
    <row r="7" spans="1:16" ht="15" thickBot="1" x14ac:dyDescent="0.4"/>
    <row r="8" spans="1:16" ht="89.15" customHeight="1" thickBot="1" x14ac:dyDescent="0.4">
      <c r="B8" s="61" t="s">
        <v>42</v>
      </c>
      <c r="C8" s="61" t="s">
        <v>51</v>
      </c>
      <c r="D8" s="62" t="s">
        <v>48</v>
      </c>
      <c r="E8" s="61" t="s">
        <v>129</v>
      </c>
      <c r="F8" s="62" t="s">
        <v>130</v>
      </c>
      <c r="G8" s="62" t="s">
        <v>145</v>
      </c>
      <c r="H8" s="62" t="s">
        <v>131</v>
      </c>
      <c r="I8" s="36" t="s">
        <v>148</v>
      </c>
      <c r="J8" s="36" t="s">
        <v>147</v>
      </c>
      <c r="K8" s="36" t="s">
        <v>38</v>
      </c>
      <c r="L8" s="36" t="s">
        <v>15</v>
      </c>
      <c r="M8" s="36" t="s">
        <v>37</v>
      </c>
      <c r="N8" s="70" t="s">
        <v>39</v>
      </c>
      <c r="P8" s="90" t="s">
        <v>40</v>
      </c>
    </row>
    <row r="9" spans="1:16" s="60" customFormat="1" ht="14.5" customHeight="1" thickBot="1" x14ac:dyDescent="0.35">
      <c r="B9" s="109" t="s">
        <v>152</v>
      </c>
      <c r="C9" s="109"/>
      <c r="D9" s="109"/>
      <c r="E9" s="92" t="s">
        <v>132</v>
      </c>
      <c r="F9" s="91" t="s">
        <v>132</v>
      </c>
      <c r="G9" s="63">
        <v>34500</v>
      </c>
      <c r="H9" s="63" t="s">
        <v>132</v>
      </c>
      <c r="I9" s="64">
        <f>G9/(52.143*40)</f>
        <v>16.541050572464183</v>
      </c>
      <c r="J9" s="64" t="s">
        <v>132</v>
      </c>
      <c r="K9" s="64">
        <f>I9*0.225</f>
        <v>3.7217363788044411</v>
      </c>
      <c r="L9" s="64">
        <f>I9*0.138</f>
        <v>2.2826649790000575</v>
      </c>
      <c r="M9" s="65">
        <f>SUM(I9:L9)</f>
        <v>22.54545193026868</v>
      </c>
      <c r="N9" s="66">
        <f>M9*1.5</f>
        <v>33.818177895403018</v>
      </c>
    </row>
    <row r="10" spans="1:16" s="60" customFormat="1" ht="14.5" customHeight="1" thickBot="1" x14ac:dyDescent="0.35">
      <c r="B10" s="109" t="s">
        <v>154</v>
      </c>
      <c r="C10" s="109"/>
      <c r="D10" s="109"/>
      <c r="E10" s="92" t="s">
        <v>132</v>
      </c>
      <c r="F10" s="91" t="s">
        <v>132</v>
      </c>
      <c r="G10" s="63">
        <v>34500</v>
      </c>
      <c r="H10" s="63" t="s">
        <v>132</v>
      </c>
      <c r="I10" s="64">
        <f>G10/(52.143*40)</f>
        <v>16.541050572464183</v>
      </c>
      <c r="J10" s="64" t="s">
        <v>132</v>
      </c>
      <c r="K10" s="64">
        <f t="shared" ref="K10" si="0">I10*0.225</f>
        <v>3.7217363788044411</v>
      </c>
      <c r="L10" s="64">
        <f>I10*0.138</f>
        <v>2.2826649790000575</v>
      </c>
      <c r="M10" s="65">
        <f>SUM(I10:L10)</f>
        <v>22.54545193026868</v>
      </c>
      <c r="N10" s="66">
        <f t="shared" ref="N10" si="1">M10*1.5</f>
        <v>33.818177895403018</v>
      </c>
    </row>
    <row r="11" spans="1:16" s="60" customFormat="1" ht="14.5" customHeight="1" thickBot="1" x14ac:dyDescent="0.35">
      <c r="B11" s="109" t="s">
        <v>44</v>
      </c>
      <c r="C11" s="109"/>
      <c r="D11" s="109"/>
      <c r="E11" s="92" t="s">
        <v>124</v>
      </c>
      <c r="F11" s="91">
        <v>0.05</v>
      </c>
      <c r="G11" s="63">
        <v>34500</v>
      </c>
      <c r="H11" s="63">
        <f>G11*(1+F11)</f>
        <v>36225</v>
      </c>
      <c r="I11" s="64">
        <f t="shared" ref="I11:I36" si="2">G11/(52.143*48)</f>
        <v>13.78420881038682</v>
      </c>
      <c r="J11" s="64">
        <f t="shared" ref="J11:J36" si="3">H11/(52.143*48)</f>
        <v>14.473419250906161</v>
      </c>
      <c r="K11" s="64">
        <f>I11*0.225</f>
        <v>3.1014469823370345</v>
      </c>
      <c r="L11" s="64">
        <f t="shared" ref="L11:L36" si="4">J11*0.138</f>
        <v>1.9973318566250504</v>
      </c>
      <c r="M11" s="65">
        <f t="shared" ref="M11:M36" si="5">SUM(J11:L11)</f>
        <v>19.572198089868245</v>
      </c>
      <c r="N11" s="66">
        <f>M11*1.5</f>
        <v>29.358297134802367</v>
      </c>
    </row>
    <row r="12" spans="1:16" s="60" customFormat="1" ht="14.5" customHeight="1" thickBot="1" x14ac:dyDescent="0.35">
      <c r="B12" s="109" t="s">
        <v>44</v>
      </c>
      <c r="C12" s="109"/>
      <c r="D12" s="109"/>
      <c r="E12" s="92" t="s">
        <v>125</v>
      </c>
      <c r="F12" s="91">
        <v>0.2</v>
      </c>
      <c r="G12" s="63">
        <v>34500</v>
      </c>
      <c r="H12" s="63">
        <f t="shared" ref="H12:H36" si="6">G12*(1+F12)</f>
        <v>41400</v>
      </c>
      <c r="I12" s="64">
        <f t="shared" si="2"/>
        <v>13.78420881038682</v>
      </c>
      <c r="J12" s="64">
        <f t="shared" si="3"/>
        <v>16.541050572464187</v>
      </c>
      <c r="K12" s="64">
        <f t="shared" ref="K12:K36" si="7">I12*0.225</f>
        <v>3.1014469823370345</v>
      </c>
      <c r="L12" s="64">
        <f t="shared" si="4"/>
        <v>2.2826649790000579</v>
      </c>
      <c r="M12" s="65">
        <f t="shared" si="5"/>
        <v>21.925162533801277</v>
      </c>
      <c r="N12" s="66">
        <f t="shared" ref="N12:N34" si="8">M12*1.5</f>
        <v>32.887743800701912</v>
      </c>
    </row>
    <row r="13" spans="1:16" s="60" customFormat="1" ht="14.5" customHeight="1" thickBot="1" x14ac:dyDescent="0.35">
      <c r="B13" s="109" t="s">
        <v>44</v>
      </c>
      <c r="C13" s="109"/>
      <c r="D13" s="109"/>
      <c r="E13" s="92" t="s">
        <v>126</v>
      </c>
      <c r="F13" s="91">
        <v>0.4</v>
      </c>
      <c r="G13" s="63">
        <v>34500</v>
      </c>
      <c r="H13" s="63">
        <f t="shared" si="6"/>
        <v>48300</v>
      </c>
      <c r="I13" s="64">
        <f t="shared" si="2"/>
        <v>13.78420881038682</v>
      </c>
      <c r="J13" s="64">
        <f t="shared" si="3"/>
        <v>19.297892334541547</v>
      </c>
      <c r="K13" s="64">
        <f t="shared" si="7"/>
        <v>3.1014469823370345</v>
      </c>
      <c r="L13" s="64">
        <f t="shared" si="4"/>
        <v>2.6631091421667339</v>
      </c>
      <c r="M13" s="65">
        <f t="shared" si="5"/>
        <v>25.062448459045314</v>
      </c>
      <c r="N13" s="66">
        <f t="shared" si="8"/>
        <v>37.59367268856797</v>
      </c>
    </row>
    <row r="14" spans="1:16" s="60" customFormat="1" ht="14.5" customHeight="1" thickBot="1" x14ac:dyDescent="0.35">
      <c r="B14" s="109" t="s">
        <v>44</v>
      </c>
      <c r="C14" s="109"/>
      <c r="D14" s="109"/>
      <c r="E14" s="92" t="s">
        <v>127</v>
      </c>
      <c r="F14" s="91">
        <v>0.5</v>
      </c>
      <c r="G14" s="63">
        <v>34500</v>
      </c>
      <c r="H14" s="63">
        <f t="shared" si="6"/>
        <v>51750</v>
      </c>
      <c r="I14" s="64">
        <f t="shared" si="2"/>
        <v>13.78420881038682</v>
      </c>
      <c r="J14" s="64">
        <f t="shared" si="3"/>
        <v>20.67631321558023</v>
      </c>
      <c r="K14" s="64">
        <f t="shared" si="7"/>
        <v>3.1014469823370345</v>
      </c>
      <c r="L14" s="64">
        <f t="shared" si="4"/>
        <v>2.8533312237500721</v>
      </c>
      <c r="M14" s="65">
        <f t="shared" si="5"/>
        <v>26.631091421667335</v>
      </c>
      <c r="N14" s="66">
        <f t="shared" ref="N14:N16" si="9">M14*1.5</f>
        <v>39.946637132501003</v>
      </c>
    </row>
    <row r="15" spans="1:16" s="60" customFormat="1" ht="14.5" customHeight="1" thickBot="1" x14ac:dyDescent="0.35">
      <c r="B15" s="109" t="s">
        <v>44</v>
      </c>
      <c r="C15" s="109"/>
      <c r="D15" s="109"/>
      <c r="E15" s="92" t="s">
        <v>128</v>
      </c>
      <c r="F15" s="91">
        <v>0.8</v>
      </c>
      <c r="G15" s="63">
        <v>34500</v>
      </c>
      <c r="H15" s="63">
        <f t="shared" si="6"/>
        <v>62100</v>
      </c>
      <c r="I15" s="64">
        <f t="shared" si="2"/>
        <v>13.78420881038682</v>
      </c>
      <c r="J15" s="64">
        <f t="shared" si="3"/>
        <v>24.811575858696276</v>
      </c>
      <c r="K15" s="64">
        <f t="shared" si="7"/>
        <v>3.1014469823370345</v>
      </c>
      <c r="L15" s="64">
        <f t="shared" si="4"/>
        <v>3.4239974685000862</v>
      </c>
      <c r="M15" s="65">
        <f t="shared" si="5"/>
        <v>31.337020309533397</v>
      </c>
      <c r="N15" s="66">
        <f t="shared" si="9"/>
        <v>47.005530464300094</v>
      </c>
    </row>
    <row r="16" spans="1:16" s="60" customFormat="1" ht="14.5" customHeight="1" thickBot="1" x14ac:dyDescent="0.35">
      <c r="B16" s="109" t="s">
        <v>44</v>
      </c>
      <c r="C16" s="109"/>
      <c r="D16" s="109"/>
      <c r="E16" s="92">
        <v>3</v>
      </c>
      <c r="F16" s="91">
        <v>1</v>
      </c>
      <c r="G16" s="63">
        <v>34500</v>
      </c>
      <c r="H16" s="63">
        <f t="shared" si="6"/>
        <v>69000</v>
      </c>
      <c r="I16" s="64">
        <f t="shared" si="2"/>
        <v>13.78420881038682</v>
      </c>
      <c r="J16" s="64">
        <f t="shared" si="3"/>
        <v>27.568417620773641</v>
      </c>
      <c r="K16" s="64">
        <f t="shared" si="7"/>
        <v>3.1014469823370345</v>
      </c>
      <c r="L16" s="64">
        <f t="shared" si="4"/>
        <v>3.8044416316667626</v>
      </c>
      <c r="M16" s="65">
        <f t="shared" si="5"/>
        <v>34.474306234777437</v>
      </c>
      <c r="N16" s="66">
        <f t="shared" si="9"/>
        <v>51.711459352166159</v>
      </c>
    </row>
    <row r="17" spans="2:14" s="60" customFormat="1" ht="14.5" customHeight="1" thickBot="1" x14ac:dyDescent="0.35">
      <c r="B17" s="68" t="s">
        <v>45</v>
      </c>
      <c r="C17" s="68"/>
      <c r="D17" s="68"/>
      <c r="E17" s="92" t="s">
        <v>125</v>
      </c>
      <c r="F17" s="91">
        <v>0.2</v>
      </c>
      <c r="G17" s="63">
        <v>42794</v>
      </c>
      <c r="H17" s="63">
        <f t="shared" si="6"/>
        <v>51352.799999999996</v>
      </c>
      <c r="I17" s="64">
        <f t="shared" si="2"/>
        <v>17.098012516860685</v>
      </c>
      <c r="J17" s="64">
        <f t="shared" si="3"/>
        <v>20.517615020232821</v>
      </c>
      <c r="K17" s="64">
        <f t="shared" si="7"/>
        <v>3.8470528162936541</v>
      </c>
      <c r="L17" s="64">
        <f t="shared" si="4"/>
        <v>2.8314308727921293</v>
      </c>
      <c r="M17" s="65">
        <f t="shared" si="5"/>
        <v>27.196098709318605</v>
      </c>
      <c r="N17" s="66">
        <f t="shared" si="8"/>
        <v>40.794148063977907</v>
      </c>
    </row>
    <row r="18" spans="2:14" s="60" customFormat="1" ht="14.5" customHeight="1" thickBot="1" x14ac:dyDescent="0.35">
      <c r="B18" s="68" t="s">
        <v>45</v>
      </c>
      <c r="C18" s="68"/>
      <c r="D18" s="68"/>
      <c r="E18" s="92" t="s">
        <v>126</v>
      </c>
      <c r="F18" s="91">
        <v>0.4</v>
      </c>
      <c r="G18" s="63">
        <v>42794</v>
      </c>
      <c r="H18" s="63">
        <f t="shared" si="6"/>
        <v>59911.6</v>
      </c>
      <c r="I18" s="64">
        <f t="shared" si="2"/>
        <v>17.098012516860685</v>
      </c>
      <c r="J18" s="64">
        <f t="shared" si="3"/>
        <v>23.937217523604957</v>
      </c>
      <c r="K18" s="64">
        <f t="shared" si="7"/>
        <v>3.8470528162936541</v>
      </c>
      <c r="L18" s="64">
        <f t="shared" si="4"/>
        <v>3.3033360182574842</v>
      </c>
      <c r="M18" s="65">
        <f t="shared" si="5"/>
        <v>31.087606358156094</v>
      </c>
      <c r="N18" s="66">
        <f t="shared" si="8"/>
        <v>46.631409537234141</v>
      </c>
    </row>
    <row r="19" spans="2:14" s="60" customFormat="1" ht="14.5" customHeight="1" thickBot="1" x14ac:dyDescent="0.35">
      <c r="B19" s="68" t="s">
        <v>45</v>
      </c>
      <c r="C19" s="68"/>
      <c r="D19" s="68"/>
      <c r="E19" s="92" t="s">
        <v>127</v>
      </c>
      <c r="F19" s="91">
        <v>0.5</v>
      </c>
      <c r="G19" s="63">
        <v>42794</v>
      </c>
      <c r="H19" s="63">
        <f t="shared" si="6"/>
        <v>64191</v>
      </c>
      <c r="I19" s="64">
        <f t="shared" si="2"/>
        <v>17.098012516860685</v>
      </c>
      <c r="J19" s="64">
        <f t="shared" si="3"/>
        <v>25.647018775291027</v>
      </c>
      <c r="K19" s="64">
        <f t="shared" si="7"/>
        <v>3.8470528162936541</v>
      </c>
      <c r="L19" s="64">
        <f t="shared" si="4"/>
        <v>3.5392885909901621</v>
      </c>
      <c r="M19" s="65">
        <f t="shared" si="5"/>
        <v>33.033360182574846</v>
      </c>
      <c r="N19" s="66">
        <f t="shared" ref="N19:N21" si="10">M19*1.5</f>
        <v>49.550040273862265</v>
      </c>
    </row>
    <row r="20" spans="2:14" s="60" customFormat="1" ht="14.5" customHeight="1" thickBot="1" x14ac:dyDescent="0.35">
      <c r="B20" s="68" t="s">
        <v>45</v>
      </c>
      <c r="C20" s="68"/>
      <c r="D20" s="68"/>
      <c r="E20" s="92" t="s">
        <v>128</v>
      </c>
      <c r="F20" s="91">
        <v>0.8</v>
      </c>
      <c r="G20" s="63">
        <v>42794</v>
      </c>
      <c r="H20" s="63">
        <f t="shared" si="6"/>
        <v>77029.2</v>
      </c>
      <c r="I20" s="64">
        <f t="shared" si="2"/>
        <v>17.098012516860685</v>
      </c>
      <c r="J20" s="64">
        <f t="shared" si="3"/>
        <v>30.77642253034923</v>
      </c>
      <c r="K20" s="64">
        <f t="shared" si="7"/>
        <v>3.8470528162936541</v>
      </c>
      <c r="L20" s="64">
        <f t="shared" si="4"/>
        <v>4.247146309188194</v>
      </c>
      <c r="M20" s="65">
        <f t="shared" si="5"/>
        <v>38.87062165583108</v>
      </c>
      <c r="N20" s="66">
        <f t="shared" si="10"/>
        <v>58.305932483746616</v>
      </c>
    </row>
    <row r="21" spans="2:14" s="60" customFormat="1" ht="14.5" customHeight="1" thickBot="1" x14ac:dyDescent="0.35">
      <c r="B21" s="68" t="s">
        <v>45</v>
      </c>
      <c r="C21" s="68"/>
      <c r="D21" s="68"/>
      <c r="E21" s="92">
        <v>3</v>
      </c>
      <c r="F21" s="91">
        <v>1</v>
      </c>
      <c r="G21" s="63">
        <v>42794</v>
      </c>
      <c r="H21" s="63">
        <f t="shared" si="6"/>
        <v>85588</v>
      </c>
      <c r="I21" s="64">
        <f t="shared" si="2"/>
        <v>17.098012516860685</v>
      </c>
      <c r="J21" s="64">
        <f t="shared" si="3"/>
        <v>34.196025033721369</v>
      </c>
      <c r="K21" s="64">
        <f t="shared" si="7"/>
        <v>3.8470528162936541</v>
      </c>
      <c r="L21" s="64">
        <f t="shared" si="4"/>
        <v>4.7190514546535498</v>
      </c>
      <c r="M21" s="65">
        <f t="shared" si="5"/>
        <v>42.762129304668576</v>
      </c>
      <c r="N21" s="66">
        <f t="shared" si="10"/>
        <v>64.143193957002865</v>
      </c>
    </row>
    <row r="22" spans="2:14" s="93" customFormat="1" thickBot="1" x14ac:dyDescent="0.35">
      <c r="B22" s="99" t="s">
        <v>54</v>
      </c>
      <c r="C22" s="99"/>
      <c r="D22" s="99"/>
      <c r="E22" s="94" t="s">
        <v>125</v>
      </c>
      <c r="F22" s="95">
        <v>0.2</v>
      </c>
      <c r="G22" s="96">
        <v>59582</v>
      </c>
      <c r="H22" s="96">
        <f t="shared" si="6"/>
        <v>71498.399999999994</v>
      </c>
      <c r="I22" s="64">
        <f t="shared" si="2"/>
        <v>23.805528386680219</v>
      </c>
      <c r="J22" s="64">
        <f t="shared" si="3"/>
        <v>28.566634064016259</v>
      </c>
      <c r="K22" s="64">
        <f t="shared" si="7"/>
        <v>5.3562438870030498</v>
      </c>
      <c r="L22" s="97">
        <f t="shared" si="4"/>
        <v>3.9421955008342442</v>
      </c>
      <c r="M22" s="98">
        <f t="shared" si="5"/>
        <v>37.865073451853554</v>
      </c>
      <c r="N22" s="66">
        <f t="shared" si="8"/>
        <v>56.797610177780328</v>
      </c>
    </row>
    <row r="23" spans="2:14" s="93" customFormat="1" thickBot="1" x14ac:dyDescent="0.35">
      <c r="B23" s="99" t="s">
        <v>54</v>
      </c>
      <c r="C23" s="99"/>
      <c r="D23" s="99"/>
      <c r="E23" s="94" t="s">
        <v>126</v>
      </c>
      <c r="F23" s="95">
        <v>0.4</v>
      </c>
      <c r="G23" s="96">
        <v>59582</v>
      </c>
      <c r="H23" s="96">
        <f t="shared" si="6"/>
        <v>83414.799999999988</v>
      </c>
      <c r="I23" s="64">
        <f t="shared" si="2"/>
        <v>23.805528386680219</v>
      </c>
      <c r="J23" s="64">
        <f t="shared" si="3"/>
        <v>33.327739741352303</v>
      </c>
      <c r="K23" s="64">
        <f t="shared" si="7"/>
        <v>5.3562438870030498</v>
      </c>
      <c r="L23" s="97">
        <f t="shared" si="4"/>
        <v>4.5992280843066187</v>
      </c>
      <c r="M23" s="98">
        <f t="shared" si="5"/>
        <v>43.283211712661966</v>
      </c>
      <c r="N23" s="66">
        <f t="shared" si="8"/>
        <v>64.92481756899295</v>
      </c>
    </row>
    <row r="24" spans="2:14" s="93" customFormat="1" thickBot="1" x14ac:dyDescent="0.35">
      <c r="B24" s="99" t="s">
        <v>54</v>
      </c>
      <c r="C24" s="99"/>
      <c r="D24" s="99"/>
      <c r="E24" s="94" t="s">
        <v>127</v>
      </c>
      <c r="F24" s="95">
        <v>0.5</v>
      </c>
      <c r="G24" s="96">
        <v>59582</v>
      </c>
      <c r="H24" s="96">
        <f t="shared" si="6"/>
        <v>89373</v>
      </c>
      <c r="I24" s="64">
        <f t="shared" si="2"/>
        <v>23.805528386680219</v>
      </c>
      <c r="J24" s="64">
        <f t="shared" si="3"/>
        <v>35.708292580020327</v>
      </c>
      <c r="K24" s="64">
        <f t="shared" si="7"/>
        <v>5.3562438870030498</v>
      </c>
      <c r="L24" s="97">
        <f t="shared" si="4"/>
        <v>4.9277443760428055</v>
      </c>
      <c r="M24" s="98">
        <f t="shared" si="5"/>
        <v>45.992280843066176</v>
      </c>
      <c r="N24" s="66">
        <f t="shared" si="8"/>
        <v>68.988421264599268</v>
      </c>
    </row>
    <row r="25" spans="2:14" s="93" customFormat="1" thickBot="1" x14ac:dyDescent="0.35">
      <c r="B25" s="99" t="s">
        <v>54</v>
      </c>
      <c r="C25" s="99"/>
      <c r="D25" s="99"/>
      <c r="E25" s="94" t="s">
        <v>128</v>
      </c>
      <c r="F25" s="95">
        <v>0.8</v>
      </c>
      <c r="G25" s="96">
        <v>59582</v>
      </c>
      <c r="H25" s="96">
        <f t="shared" si="6"/>
        <v>107247.6</v>
      </c>
      <c r="I25" s="64">
        <f t="shared" si="2"/>
        <v>23.805528386680219</v>
      </c>
      <c r="J25" s="64">
        <f t="shared" si="3"/>
        <v>42.849951096024398</v>
      </c>
      <c r="K25" s="64">
        <f t="shared" si="7"/>
        <v>5.3562438870030498</v>
      </c>
      <c r="L25" s="97">
        <f t="shared" si="4"/>
        <v>5.9132932512513676</v>
      </c>
      <c r="M25" s="98">
        <f t="shared" si="5"/>
        <v>54.119488234278812</v>
      </c>
      <c r="N25" s="66">
        <f t="shared" ref="N25:N26" si="11">M25*1.5</f>
        <v>81.179232351418221</v>
      </c>
    </row>
    <row r="26" spans="2:14" s="93" customFormat="1" thickBot="1" x14ac:dyDescent="0.35">
      <c r="B26" s="99" t="s">
        <v>54</v>
      </c>
      <c r="C26" s="99"/>
      <c r="D26" s="99"/>
      <c r="E26" s="94">
        <v>3</v>
      </c>
      <c r="F26" s="95">
        <v>1</v>
      </c>
      <c r="G26" s="96">
        <v>59582</v>
      </c>
      <c r="H26" s="96">
        <f t="shared" si="6"/>
        <v>119164</v>
      </c>
      <c r="I26" s="64">
        <f t="shared" si="2"/>
        <v>23.805528386680219</v>
      </c>
      <c r="J26" s="64">
        <f t="shared" si="3"/>
        <v>47.611056773360438</v>
      </c>
      <c r="K26" s="64">
        <f t="shared" si="7"/>
        <v>5.3562438870030498</v>
      </c>
      <c r="L26" s="97">
        <f t="shared" si="4"/>
        <v>6.5703258347237412</v>
      </c>
      <c r="M26" s="98">
        <f t="shared" si="5"/>
        <v>59.537626495087231</v>
      </c>
      <c r="N26" s="66">
        <f t="shared" si="11"/>
        <v>89.306439742630843</v>
      </c>
    </row>
    <row r="27" spans="2:14" s="93" customFormat="1" thickBot="1" x14ac:dyDescent="0.35">
      <c r="B27" s="99" t="s">
        <v>52</v>
      </c>
      <c r="C27" s="99"/>
      <c r="D27" s="99"/>
      <c r="E27" s="94" t="s">
        <v>125</v>
      </c>
      <c r="F27" s="95">
        <v>0.2</v>
      </c>
      <c r="G27" s="100">
        <v>52177</v>
      </c>
      <c r="H27" s="96">
        <f t="shared" si="6"/>
        <v>62612.399999999994</v>
      </c>
      <c r="I27" s="64">
        <f t="shared" si="2"/>
        <v>20.846917771001539</v>
      </c>
      <c r="J27" s="64">
        <f t="shared" si="3"/>
        <v>25.016301325201844</v>
      </c>
      <c r="K27" s="64">
        <f t="shared" si="7"/>
        <v>4.6905564984753463</v>
      </c>
      <c r="L27" s="97">
        <f t="shared" si="4"/>
        <v>3.452249582877855</v>
      </c>
      <c r="M27" s="98">
        <f t="shared" si="5"/>
        <v>33.159107406555044</v>
      </c>
      <c r="N27" s="66">
        <f t="shared" si="8"/>
        <v>49.738661109832563</v>
      </c>
    </row>
    <row r="28" spans="2:14" s="60" customFormat="1" thickBot="1" x14ac:dyDescent="0.35">
      <c r="B28" s="68" t="s">
        <v>52</v>
      </c>
      <c r="C28" s="68"/>
      <c r="D28" s="68"/>
      <c r="E28" s="94" t="s">
        <v>126</v>
      </c>
      <c r="F28" s="95">
        <v>0.4</v>
      </c>
      <c r="G28" s="100">
        <v>52177</v>
      </c>
      <c r="H28" s="63">
        <f t="shared" si="6"/>
        <v>73047.799999999988</v>
      </c>
      <c r="I28" s="64">
        <f t="shared" si="2"/>
        <v>20.846917771001539</v>
      </c>
      <c r="J28" s="64">
        <f t="shared" si="3"/>
        <v>29.185684879402153</v>
      </c>
      <c r="K28" s="64">
        <f t="shared" si="7"/>
        <v>4.6905564984753463</v>
      </c>
      <c r="L28" s="64">
        <f t="shared" si="4"/>
        <v>4.0276245133574973</v>
      </c>
      <c r="M28" s="65">
        <f t="shared" si="5"/>
        <v>37.903865891234993</v>
      </c>
      <c r="N28" s="66">
        <f t="shared" si="8"/>
        <v>56.855798836852486</v>
      </c>
    </row>
    <row r="29" spans="2:14" s="60" customFormat="1" thickBot="1" x14ac:dyDescent="0.35">
      <c r="B29" s="68" t="s">
        <v>52</v>
      </c>
      <c r="C29" s="68"/>
      <c r="D29" s="68"/>
      <c r="E29" s="94" t="s">
        <v>127</v>
      </c>
      <c r="F29" s="95">
        <v>0.5</v>
      </c>
      <c r="G29" s="100">
        <v>52177</v>
      </c>
      <c r="H29" s="63">
        <f t="shared" si="6"/>
        <v>78265.5</v>
      </c>
      <c r="I29" s="64">
        <f t="shared" si="2"/>
        <v>20.846917771001539</v>
      </c>
      <c r="J29" s="64">
        <f t="shared" si="3"/>
        <v>31.270376656502311</v>
      </c>
      <c r="K29" s="64">
        <f t="shared" si="7"/>
        <v>4.6905564984753463</v>
      </c>
      <c r="L29" s="64">
        <f t="shared" si="4"/>
        <v>4.3153119785973191</v>
      </c>
      <c r="M29" s="65">
        <f t="shared" si="5"/>
        <v>40.276245133574982</v>
      </c>
      <c r="N29" s="66">
        <f t="shared" si="8"/>
        <v>60.414367700362476</v>
      </c>
    </row>
    <row r="30" spans="2:14" s="60" customFormat="1" thickBot="1" x14ac:dyDescent="0.35">
      <c r="B30" s="68" t="s">
        <v>52</v>
      </c>
      <c r="C30" s="68"/>
      <c r="D30" s="68"/>
      <c r="E30" s="94" t="s">
        <v>128</v>
      </c>
      <c r="F30" s="95">
        <v>0.8</v>
      </c>
      <c r="G30" s="100">
        <v>52177</v>
      </c>
      <c r="H30" s="63">
        <f t="shared" si="6"/>
        <v>93918.6</v>
      </c>
      <c r="I30" s="64">
        <f t="shared" si="2"/>
        <v>20.846917771001539</v>
      </c>
      <c r="J30" s="64">
        <f t="shared" si="3"/>
        <v>37.524451987802777</v>
      </c>
      <c r="K30" s="64">
        <f t="shared" si="7"/>
        <v>4.6905564984753463</v>
      </c>
      <c r="L30" s="64">
        <f t="shared" si="4"/>
        <v>5.1783743743167836</v>
      </c>
      <c r="M30" s="65">
        <f t="shared" si="5"/>
        <v>47.393382860594905</v>
      </c>
      <c r="N30" s="66">
        <f t="shared" ref="N30:N31" si="12">M30*1.5</f>
        <v>71.09007429089236</v>
      </c>
    </row>
    <row r="31" spans="2:14" s="60" customFormat="1" thickBot="1" x14ac:dyDescent="0.35">
      <c r="B31" s="68" t="s">
        <v>52</v>
      </c>
      <c r="C31" s="68"/>
      <c r="D31" s="68"/>
      <c r="E31" s="94">
        <v>3</v>
      </c>
      <c r="F31" s="95">
        <v>1</v>
      </c>
      <c r="G31" s="100">
        <v>52177</v>
      </c>
      <c r="H31" s="63">
        <f t="shared" si="6"/>
        <v>104354</v>
      </c>
      <c r="I31" s="64">
        <f t="shared" si="2"/>
        <v>20.846917771001539</v>
      </c>
      <c r="J31" s="64">
        <f t="shared" si="3"/>
        <v>41.693835542003079</v>
      </c>
      <c r="K31" s="64">
        <f t="shared" si="7"/>
        <v>4.6905564984753463</v>
      </c>
      <c r="L31" s="64">
        <f t="shared" si="4"/>
        <v>5.7537493047964254</v>
      </c>
      <c r="M31" s="65">
        <f t="shared" si="5"/>
        <v>52.138141345274846</v>
      </c>
      <c r="N31" s="66">
        <f t="shared" si="12"/>
        <v>78.207212017912269</v>
      </c>
    </row>
    <row r="32" spans="2:14" s="60" customFormat="1" thickBot="1" x14ac:dyDescent="0.35">
      <c r="B32" s="68" t="s">
        <v>53</v>
      </c>
      <c r="C32" s="68"/>
      <c r="D32" s="68"/>
      <c r="E32" s="94" t="s">
        <v>125</v>
      </c>
      <c r="F32" s="95">
        <v>0.2</v>
      </c>
      <c r="G32" s="67">
        <v>71550</v>
      </c>
      <c r="H32" s="96">
        <f t="shared" si="6"/>
        <v>85860</v>
      </c>
      <c r="I32" s="64">
        <f t="shared" si="2"/>
        <v>28.58725044588919</v>
      </c>
      <c r="J32" s="64">
        <f t="shared" si="3"/>
        <v>34.304700535067028</v>
      </c>
      <c r="K32" s="64">
        <f t="shared" si="7"/>
        <v>6.4321313503250677</v>
      </c>
      <c r="L32" s="64">
        <f t="shared" si="4"/>
        <v>4.7340486738392498</v>
      </c>
      <c r="M32" s="65">
        <f t="shared" si="5"/>
        <v>45.47088055923134</v>
      </c>
      <c r="N32" s="66">
        <f t="shared" si="8"/>
        <v>68.206320838847006</v>
      </c>
    </row>
    <row r="33" spans="2:14" s="60" customFormat="1" thickBot="1" x14ac:dyDescent="0.35">
      <c r="B33" s="68" t="s">
        <v>53</v>
      </c>
      <c r="C33" s="68"/>
      <c r="D33" s="68"/>
      <c r="E33" s="94" t="s">
        <v>126</v>
      </c>
      <c r="F33" s="95">
        <v>0.4</v>
      </c>
      <c r="G33" s="67">
        <v>71550</v>
      </c>
      <c r="H33" s="63">
        <f t="shared" si="6"/>
        <v>100170</v>
      </c>
      <c r="I33" s="64">
        <f t="shared" si="2"/>
        <v>28.58725044588919</v>
      </c>
      <c r="J33" s="64">
        <f t="shared" si="3"/>
        <v>40.022150624244865</v>
      </c>
      <c r="K33" s="64">
        <f t="shared" si="7"/>
        <v>6.4321313503250677</v>
      </c>
      <c r="L33" s="64">
        <f t="shared" si="4"/>
        <v>5.5230567861457915</v>
      </c>
      <c r="M33" s="65">
        <f t="shared" si="5"/>
        <v>51.977338760715725</v>
      </c>
      <c r="N33" s="66">
        <f t="shared" si="8"/>
        <v>77.966008141073587</v>
      </c>
    </row>
    <row r="34" spans="2:14" s="60" customFormat="1" thickBot="1" x14ac:dyDescent="0.35">
      <c r="B34" s="68" t="s">
        <v>53</v>
      </c>
      <c r="C34" s="68"/>
      <c r="D34" s="68"/>
      <c r="E34" s="94" t="s">
        <v>127</v>
      </c>
      <c r="F34" s="95">
        <v>0.5</v>
      </c>
      <c r="G34" s="67">
        <v>71550</v>
      </c>
      <c r="H34" s="63">
        <f t="shared" si="6"/>
        <v>107325</v>
      </c>
      <c r="I34" s="64">
        <f t="shared" si="2"/>
        <v>28.58725044588919</v>
      </c>
      <c r="J34" s="64">
        <f t="shared" si="3"/>
        <v>42.880875668833781</v>
      </c>
      <c r="K34" s="64">
        <f t="shared" si="7"/>
        <v>6.4321313503250677</v>
      </c>
      <c r="L34" s="64">
        <f t="shared" si="4"/>
        <v>5.9175608422990624</v>
      </c>
      <c r="M34" s="65">
        <f t="shared" si="5"/>
        <v>55.230567861457907</v>
      </c>
      <c r="N34" s="66">
        <f t="shared" si="8"/>
        <v>82.845851792186863</v>
      </c>
    </row>
    <row r="35" spans="2:14" s="60" customFormat="1" thickBot="1" x14ac:dyDescent="0.35">
      <c r="B35" s="68" t="s">
        <v>53</v>
      </c>
      <c r="C35" s="68"/>
      <c r="D35" s="68"/>
      <c r="E35" s="94" t="s">
        <v>128</v>
      </c>
      <c r="F35" s="95">
        <v>0.8</v>
      </c>
      <c r="G35" s="67">
        <v>71550</v>
      </c>
      <c r="H35" s="63">
        <f t="shared" si="6"/>
        <v>128790</v>
      </c>
      <c r="I35" s="64">
        <f t="shared" si="2"/>
        <v>28.58725044588919</v>
      </c>
      <c r="J35" s="64">
        <f t="shared" si="3"/>
        <v>51.457050802600541</v>
      </c>
      <c r="K35" s="64">
        <f t="shared" si="7"/>
        <v>6.4321313503250677</v>
      </c>
      <c r="L35" s="64">
        <f t="shared" si="4"/>
        <v>7.1010730107588751</v>
      </c>
      <c r="M35" s="65">
        <f t="shared" si="5"/>
        <v>64.990255163684481</v>
      </c>
      <c r="N35" s="66">
        <f t="shared" ref="N35:N36" si="13">M35*1.5</f>
        <v>97.485382745526721</v>
      </c>
    </row>
    <row r="36" spans="2:14" ht="15" thickBot="1" x14ac:dyDescent="0.4">
      <c r="B36" s="68" t="s">
        <v>53</v>
      </c>
      <c r="C36" s="68"/>
      <c r="D36" s="68"/>
      <c r="E36" s="94">
        <v>3</v>
      </c>
      <c r="F36" s="95">
        <v>1</v>
      </c>
      <c r="G36" s="67">
        <v>71550</v>
      </c>
      <c r="H36" s="63">
        <f t="shared" si="6"/>
        <v>143100</v>
      </c>
      <c r="I36" s="64">
        <f t="shared" si="2"/>
        <v>28.58725044588919</v>
      </c>
      <c r="J36" s="64">
        <f t="shared" si="3"/>
        <v>57.174500891778379</v>
      </c>
      <c r="K36" s="64">
        <f t="shared" si="7"/>
        <v>6.4321313503250677</v>
      </c>
      <c r="L36" s="64">
        <f t="shared" si="4"/>
        <v>7.8900811230654169</v>
      </c>
      <c r="M36" s="65">
        <f t="shared" si="5"/>
        <v>71.496713365168858</v>
      </c>
      <c r="N36" s="66">
        <f t="shared" si="13"/>
        <v>107.24507004775329</v>
      </c>
    </row>
    <row r="37" spans="2:14" x14ac:dyDescent="0.35">
      <c r="B37" s="101"/>
      <c r="C37" s="101"/>
      <c r="D37" s="101"/>
      <c r="E37" s="102"/>
      <c r="F37" s="60"/>
      <c r="G37" s="103"/>
      <c r="H37" s="104"/>
      <c r="I37" s="105"/>
      <c r="J37" s="105"/>
      <c r="K37" s="105"/>
      <c r="L37" s="105"/>
      <c r="M37" s="106"/>
      <c r="N37" s="107"/>
    </row>
    <row r="38" spans="2:14" x14ac:dyDescent="0.35">
      <c r="B38" s="33" t="s">
        <v>19</v>
      </c>
      <c r="C38" s="33"/>
      <c r="D38" s="33"/>
      <c r="E38" s="33"/>
    </row>
    <row r="39" spans="2:14" x14ac:dyDescent="0.35">
      <c r="B39" t="s">
        <v>153</v>
      </c>
    </row>
    <row r="40" spans="2:14" x14ac:dyDescent="0.35">
      <c r="B40" t="s">
        <v>122</v>
      </c>
    </row>
    <row r="41" spans="2:14" x14ac:dyDescent="0.35">
      <c r="B41" t="s">
        <v>123</v>
      </c>
    </row>
    <row r="42" spans="2:14" x14ac:dyDescent="0.35">
      <c r="B42" t="s">
        <v>57</v>
      </c>
    </row>
    <row r="43" spans="2:14" x14ac:dyDescent="0.35">
      <c r="B43" t="s">
        <v>56</v>
      </c>
    </row>
    <row r="44" spans="2:14" x14ac:dyDescent="0.35">
      <c r="B44" t="s">
        <v>140</v>
      </c>
    </row>
    <row r="49" spans="2:14" ht="28.5" customHeight="1" x14ac:dyDescent="0.35">
      <c r="B49" s="179" t="s">
        <v>142</v>
      </c>
      <c r="C49" s="179"/>
      <c r="D49" s="179"/>
      <c r="E49" s="179"/>
      <c r="F49" s="179"/>
      <c r="G49" s="179"/>
      <c r="H49" s="179"/>
      <c r="I49" s="179"/>
      <c r="J49" s="179"/>
      <c r="K49" s="179"/>
      <c r="L49" s="179"/>
      <c r="M49" s="179"/>
      <c r="N49" s="179"/>
    </row>
    <row r="50" spans="2:14" ht="42" customHeight="1" x14ac:dyDescent="0.35">
      <c r="B50" s="179"/>
      <c r="C50" s="179"/>
      <c r="D50" s="179"/>
      <c r="E50" s="179"/>
      <c r="F50" s="179"/>
      <c r="G50" s="179"/>
      <c r="H50" s="179"/>
      <c r="I50" s="179"/>
      <c r="J50" s="179"/>
      <c r="K50" s="179"/>
      <c r="L50" s="179"/>
    </row>
  </sheetData>
  <mergeCells count="2">
    <mergeCell ref="B49:N49"/>
    <mergeCell ref="B50:L50"/>
  </mergeCells>
  <phoneticPr fontId="6" type="noConversion"/>
  <hyperlinks>
    <hyperlink ref="A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38"/>
  <sheetViews>
    <sheetView zoomScale="80" zoomScaleNormal="80" workbookViewId="0">
      <selection activeCell="A6" sqref="A6"/>
    </sheetView>
  </sheetViews>
  <sheetFormatPr defaultRowHeight="14.5" x14ac:dyDescent="0.35"/>
  <cols>
    <col min="1" max="1" width="14.453125" customWidth="1"/>
    <col min="2" max="2" width="38" customWidth="1"/>
    <col min="3" max="3" width="31" customWidth="1"/>
    <col min="4" max="4" width="31.453125" customWidth="1"/>
    <col min="5" max="5" width="11.81640625" bestFit="1" customWidth="1"/>
    <col min="6" max="6" width="17.453125" customWidth="1"/>
    <col min="7" max="7" width="22.453125" customWidth="1"/>
    <col min="8" max="8" width="19" customWidth="1"/>
    <col min="9" max="9" width="17" customWidth="1"/>
    <col min="10" max="10" width="9" bestFit="1" customWidth="1"/>
    <col min="11" max="11" width="27.26953125" customWidth="1"/>
    <col min="12" max="12" width="14.54296875" customWidth="1"/>
  </cols>
  <sheetData>
    <row r="2" spans="1:14" x14ac:dyDescent="0.35">
      <c r="A2" s="33" t="s">
        <v>17</v>
      </c>
    </row>
    <row r="3" spans="1:14" x14ac:dyDescent="0.35">
      <c r="A3" t="s">
        <v>49</v>
      </c>
    </row>
    <row r="4" spans="1:14" x14ac:dyDescent="0.35">
      <c r="A4" s="31" t="s">
        <v>158</v>
      </c>
    </row>
    <row r="5" spans="1:14" x14ac:dyDescent="0.35">
      <c r="A5" s="31" t="s">
        <v>161</v>
      </c>
    </row>
    <row r="7" spans="1:14" ht="15" thickBot="1" x14ac:dyDescent="0.4">
      <c r="A7" s="46" t="s">
        <v>33</v>
      </c>
      <c r="B7" s="46" t="s">
        <v>58</v>
      </c>
      <c r="C7" s="46"/>
    </row>
    <row r="8" spans="1:14" ht="100.5" customHeight="1" thickBot="1" x14ac:dyDescent="0.4">
      <c r="B8" s="61" t="s">
        <v>42</v>
      </c>
      <c r="C8" s="61" t="s">
        <v>51</v>
      </c>
      <c r="D8" s="62" t="s">
        <v>48</v>
      </c>
      <c r="E8" s="62" t="s">
        <v>145</v>
      </c>
      <c r="F8" s="62" t="s">
        <v>150</v>
      </c>
      <c r="G8" s="36" t="s">
        <v>149</v>
      </c>
      <c r="H8" s="36" t="s">
        <v>151</v>
      </c>
      <c r="I8" s="36" t="s">
        <v>38</v>
      </c>
      <c r="J8" s="36" t="s">
        <v>15</v>
      </c>
      <c r="K8" s="36" t="s">
        <v>37</v>
      </c>
      <c r="L8" s="70" t="s">
        <v>39</v>
      </c>
      <c r="N8" s="90" t="s">
        <v>40</v>
      </c>
    </row>
    <row r="9" spans="1:14" ht="27.65" customHeight="1" thickBot="1" x14ac:dyDescent="0.4">
      <c r="B9" s="110" t="s">
        <v>134</v>
      </c>
      <c r="C9" s="108" t="s">
        <v>66</v>
      </c>
      <c r="D9" s="108" t="s">
        <v>68</v>
      </c>
      <c r="E9" s="74">
        <v>94689</v>
      </c>
      <c r="F9" s="117" t="s">
        <v>132</v>
      </c>
      <c r="G9" s="111">
        <f>E9/(52.143*40)</f>
        <v>45.398711236407564</v>
      </c>
      <c r="H9" s="111">
        <f>E9/(52.143*40)</f>
        <v>45.398711236407564</v>
      </c>
      <c r="I9" s="111">
        <f>G9*0.225</f>
        <v>10.214710028191702</v>
      </c>
      <c r="J9" s="111">
        <f>H9*0.138</f>
        <v>6.2650221506242447</v>
      </c>
      <c r="K9" s="112">
        <f>SUM(H9:J9)</f>
        <v>61.878443415223515</v>
      </c>
      <c r="L9" s="113">
        <f>K9*1.5</f>
        <v>92.81766512283528</v>
      </c>
      <c r="N9" s="54"/>
    </row>
    <row r="10" spans="1:14" ht="27.65" customHeight="1" thickBot="1" x14ac:dyDescent="0.4">
      <c r="B10" s="110" t="s">
        <v>134</v>
      </c>
      <c r="C10" s="108" t="s">
        <v>67</v>
      </c>
      <c r="D10" s="108" t="s">
        <v>69</v>
      </c>
      <c r="E10" s="74">
        <v>94689</v>
      </c>
      <c r="F10" s="74">
        <f>E10*(1+1/3)</f>
        <v>126252</v>
      </c>
      <c r="G10" s="111">
        <f t="shared" ref="G10:G26" si="0">E10/(52.143*40)</f>
        <v>45.398711236407564</v>
      </c>
      <c r="H10" s="111">
        <f>F10/(52.143*40)</f>
        <v>60.531614981876757</v>
      </c>
      <c r="I10" s="111">
        <f t="shared" ref="I10:I26" si="1">G10*0.225</f>
        <v>10.214710028191702</v>
      </c>
      <c r="J10" s="111">
        <f t="shared" ref="J10:J26" si="2">H10*0.138</f>
        <v>8.3533628674989924</v>
      </c>
      <c r="K10" s="112">
        <f t="shared" ref="K10:K26" si="3">SUM(H10:J10)</f>
        <v>79.099687877567447</v>
      </c>
      <c r="L10" s="113">
        <f t="shared" ref="L10:L26" si="4">K10*1.5</f>
        <v>118.64953181635117</v>
      </c>
      <c r="N10" s="54"/>
    </row>
    <row r="11" spans="1:14" ht="33.65" customHeight="1" thickBot="1" x14ac:dyDescent="0.4">
      <c r="B11" s="110" t="s">
        <v>134</v>
      </c>
      <c r="C11" s="108" t="s">
        <v>62</v>
      </c>
      <c r="D11" s="108" t="s">
        <v>133</v>
      </c>
      <c r="E11" s="74">
        <v>94689</v>
      </c>
      <c r="F11" s="74">
        <f>E11*(1+1/3)</f>
        <v>126252</v>
      </c>
      <c r="G11" s="111">
        <f t="shared" si="0"/>
        <v>45.398711236407564</v>
      </c>
      <c r="H11" s="111">
        <f>F11/(52.143*40)</f>
        <v>60.531614981876757</v>
      </c>
      <c r="I11" s="111">
        <f t="shared" si="1"/>
        <v>10.214710028191702</v>
      </c>
      <c r="J11" s="111">
        <f t="shared" si="2"/>
        <v>8.3533628674989924</v>
      </c>
      <c r="K11" s="112">
        <f t="shared" si="3"/>
        <v>79.099687877567447</v>
      </c>
      <c r="L11" s="113">
        <f t="shared" si="4"/>
        <v>118.64953181635117</v>
      </c>
      <c r="N11" s="54"/>
    </row>
    <row r="12" spans="1:14" ht="27.65" customHeight="1" thickBot="1" x14ac:dyDescent="0.4">
      <c r="B12" s="110" t="s">
        <v>136</v>
      </c>
      <c r="C12" s="108" t="s">
        <v>66</v>
      </c>
      <c r="D12" s="108" t="s">
        <v>55</v>
      </c>
      <c r="E12" s="74">
        <v>96129</v>
      </c>
      <c r="F12" s="117" t="s">
        <v>132</v>
      </c>
      <c r="G12" s="111">
        <f t="shared" si="0"/>
        <v>46.089120303779985</v>
      </c>
      <c r="H12" s="111">
        <f>E12/(52.143*40)</f>
        <v>46.089120303779985</v>
      </c>
      <c r="I12" s="111">
        <f t="shared" si="1"/>
        <v>10.370052068350496</v>
      </c>
      <c r="J12" s="111">
        <f>H12*0.138</f>
        <v>6.3602986019216381</v>
      </c>
      <c r="K12" s="112">
        <f>SUM(H12:J12)</f>
        <v>62.819470974052123</v>
      </c>
      <c r="L12" s="113">
        <f>K12*1.5</f>
        <v>94.229206461078178</v>
      </c>
      <c r="N12" s="54"/>
    </row>
    <row r="13" spans="1:14" ht="27.65" customHeight="1" thickBot="1" x14ac:dyDescent="0.4">
      <c r="B13" s="110" t="s">
        <v>136</v>
      </c>
      <c r="C13" s="108" t="s">
        <v>67</v>
      </c>
      <c r="D13" s="108" t="s">
        <v>55</v>
      </c>
      <c r="E13" s="74">
        <v>96129</v>
      </c>
      <c r="F13" s="74">
        <f>E13*(1+1/3)</f>
        <v>128172</v>
      </c>
      <c r="G13" s="111">
        <f t="shared" si="0"/>
        <v>46.089120303779985</v>
      </c>
      <c r="H13" s="111">
        <f>F13/(52.143*40)</f>
        <v>61.452160405039976</v>
      </c>
      <c r="I13" s="111">
        <f t="shared" si="1"/>
        <v>10.370052068350496</v>
      </c>
      <c r="J13" s="111">
        <f>H13*0.138</f>
        <v>8.4803981358955181</v>
      </c>
      <c r="K13" s="112">
        <f>SUM(H13:J13)</f>
        <v>80.302610609285978</v>
      </c>
      <c r="L13" s="113">
        <f>K13*1.5</f>
        <v>120.45391591392897</v>
      </c>
      <c r="N13" s="54"/>
    </row>
    <row r="14" spans="1:14" ht="36.65" customHeight="1" thickBot="1" x14ac:dyDescent="0.4">
      <c r="B14" s="110" t="s">
        <v>136</v>
      </c>
      <c r="C14" s="108" t="s">
        <v>62</v>
      </c>
      <c r="D14" s="108" t="s">
        <v>55</v>
      </c>
      <c r="E14" s="74">
        <v>96129</v>
      </c>
      <c r="F14" s="74">
        <f>E14*(1+1/3)</f>
        <v>128172</v>
      </c>
      <c r="G14" s="111">
        <f t="shared" si="0"/>
        <v>46.089120303779985</v>
      </c>
      <c r="H14" s="111">
        <f>F14/(52.143*40)</f>
        <v>61.452160405039976</v>
      </c>
      <c r="I14" s="111">
        <f t="shared" si="1"/>
        <v>10.370052068350496</v>
      </c>
      <c r="J14" s="111">
        <f t="shared" ref="J14" si="5">H14*0.138</f>
        <v>8.4803981358955181</v>
      </c>
      <c r="K14" s="112">
        <f t="shared" ref="K14" si="6">SUM(H14:J14)</f>
        <v>80.302610609285978</v>
      </c>
      <c r="L14" s="113">
        <f t="shared" ref="L14" si="7">K14*1.5</f>
        <v>120.45391591392897</v>
      </c>
      <c r="N14" s="54"/>
    </row>
    <row r="15" spans="1:14" ht="27.65" customHeight="1" thickBot="1" x14ac:dyDescent="0.4">
      <c r="B15" s="110" t="s">
        <v>139</v>
      </c>
      <c r="C15" s="108" t="s">
        <v>66</v>
      </c>
      <c r="D15" s="108" t="s">
        <v>55</v>
      </c>
      <c r="E15" s="74">
        <v>107154</v>
      </c>
      <c r="F15" s="117" t="s">
        <v>132</v>
      </c>
      <c r="G15" s="111">
        <f t="shared" si="0"/>
        <v>51.375064725850059</v>
      </c>
      <c r="H15" s="111">
        <f>E15/(52.143*40)</f>
        <v>51.375064725850059</v>
      </c>
      <c r="I15" s="111">
        <f t="shared" si="1"/>
        <v>11.559389563316264</v>
      </c>
      <c r="J15" s="111">
        <f t="shared" ref="J15:J20" si="8">H15*0.138</f>
        <v>7.0897589321673085</v>
      </c>
      <c r="K15" s="112">
        <f t="shared" ref="K15:K20" si="9">SUM(H15:J15)</f>
        <v>70.024213221333639</v>
      </c>
      <c r="L15" s="113">
        <f t="shared" ref="L15:L20" si="10">K15*1.5</f>
        <v>105.03631983200046</v>
      </c>
      <c r="N15" s="54"/>
    </row>
    <row r="16" spans="1:14" ht="27.65" customHeight="1" thickBot="1" x14ac:dyDescent="0.4">
      <c r="B16" s="110" t="s">
        <v>139</v>
      </c>
      <c r="C16" s="108" t="s">
        <v>67</v>
      </c>
      <c r="D16" s="108" t="s">
        <v>55</v>
      </c>
      <c r="E16" s="74">
        <v>107154</v>
      </c>
      <c r="F16" s="74">
        <f>E16*(1+1/3)</f>
        <v>142872</v>
      </c>
      <c r="G16" s="111">
        <f t="shared" si="0"/>
        <v>51.375064725850059</v>
      </c>
      <c r="H16" s="111">
        <f>F16/(52.143*40)</f>
        <v>68.500086301133408</v>
      </c>
      <c r="I16" s="111">
        <f t="shared" si="1"/>
        <v>11.559389563316264</v>
      </c>
      <c r="J16" s="111">
        <f t="shared" si="8"/>
        <v>9.4530119095564107</v>
      </c>
      <c r="K16" s="112">
        <f t="shared" si="9"/>
        <v>89.512487774006075</v>
      </c>
      <c r="L16" s="113">
        <f t="shared" si="10"/>
        <v>134.2687316610091</v>
      </c>
      <c r="N16" s="54"/>
    </row>
    <row r="17" spans="1:14" ht="27.65" customHeight="1" thickBot="1" x14ac:dyDescent="0.4">
      <c r="B17" s="110" t="s">
        <v>139</v>
      </c>
      <c r="C17" s="108" t="s">
        <v>62</v>
      </c>
      <c r="D17" s="108" t="s">
        <v>55</v>
      </c>
      <c r="E17" s="74">
        <v>107154</v>
      </c>
      <c r="F17" s="74">
        <f>E17*(1+1/3)</f>
        <v>142872</v>
      </c>
      <c r="G17" s="111">
        <f t="shared" si="0"/>
        <v>51.375064725850059</v>
      </c>
      <c r="H17" s="111">
        <f>F17/(52.143*40)</f>
        <v>68.500086301133408</v>
      </c>
      <c r="I17" s="111">
        <f t="shared" si="1"/>
        <v>11.559389563316264</v>
      </c>
      <c r="J17" s="111">
        <f t="shared" si="8"/>
        <v>9.4530119095564107</v>
      </c>
      <c r="K17" s="112">
        <f t="shared" si="9"/>
        <v>89.512487774006075</v>
      </c>
      <c r="L17" s="113">
        <f t="shared" si="10"/>
        <v>134.2687316610091</v>
      </c>
      <c r="N17" s="54"/>
    </row>
    <row r="18" spans="1:14" ht="27.65" customHeight="1" thickBot="1" x14ac:dyDescent="0.4">
      <c r="B18" s="110" t="s">
        <v>135</v>
      </c>
      <c r="C18" s="108" t="s">
        <v>66</v>
      </c>
      <c r="D18" s="108" t="s">
        <v>55</v>
      </c>
      <c r="E18" s="74">
        <v>115815</v>
      </c>
      <c r="F18" s="117" t="s">
        <v>132</v>
      </c>
      <c r="G18" s="111">
        <f t="shared" si="0"/>
        <v>55.527587595650417</v>
      </c>
      <c r="H18" s="111">
        <f>E18/(52.143*40)</f>
        <v>55.527587595650417</v>
      </c>
      <c r="I18" s="111">
        <f t="shared" si="1"/>
        <v>12.493707209021345</v>
      </c>
      <c r="J18" s="111">
        <f t="shared" si="8"/>
        <v>7.6628070881997585</v>
      </c>
      <c r="K18" s="112">
        <f t="shared" si="9"/>
        <v>75.68410189287151</v>
      </c>
      <c r="L18" s="113">
        <f t="shared" si="10"/>
        <v>113.52615283930726</v>
      </c>
      <c r="N18" s="54"/>
    </row>
    <row r="19" spans="1:14" ht="27.65" customHeight="1" thickBot="1" x14ac:dyDescent="0.4">
      <c r="B19" s="119" t="s">
        <v>135</v>
      </c>
      <c r="C19" s="120" t="s">
        <v>67</v>
      </c>
      <c r="D19" s="120" t="s">
        <v>55</v>
      </c>
      <c r="E19" s="74">
        <v>115815</v>
      </c>
      <c r="F19" s="121">
        <f>E19*(1+1/3)</f>
        <v>154420</v>
      </c>
      <c r="G19" s="122">
        <f t="shared" si="0"/>
        <v>55.527587595650417</v>
      </c>
      <c r="H19" s="122">
        <f>F19/(52.143*40)</f>
        <v>74.036783460867227</v>
      </c>
      <c r="I19" s="122">
        <f t="shared" si="1"/>
        <v>12.493707209021345</v>
      </c>
      <c r="J19" s="122">
        <f t="shared" si="8"/>
        <v>10.217076117599678</v>
      </c>
      <c r="K19" s="123">
        <f t="shared" si="9"/>
        <v>96.747566787488239</v>
      </c>
      <c r="L19" s="124">
        <f t="shared" si="10"/>
        <v>145.12135018123234</v>
      </c>
      <c r="N19" s="54"/>
    </row>
    <row r="20" spans="1:14" ht="39.65" customHeight="1" thickBot="1" x14ac:dyDescent="0.4">
      <c r="B20" s="144" t="s">
        <v>135</v>
      </c>
      <c r="C20" s="145" t="s">
        <v>62</v>
      </c>
      <c r="D20" s="145" t="s">
        <v>55</v>
      </c>
      <c r="E20" s="74">
        <v>115815</v>
      </c>
      <c r="F20" s="146">
        <f>E20*(1+1/3)</f>
        <v>154420</v>
      </c>
      <c r="G20" s="147">
        <f t="shared" si="0"/>
        <v>55.527587595650417</v>
      </c>
      <c r="H20" s="147">
        <f>F20/(52.143*40)</f>
        <v>74.036783460867227</v>
      </c>
      <c r="I20" s="147">
        <f t="shared" si="1"/>
        <v>12.493707209021345</v>
      </c>
      <c r="J20" s="147">
        <f t="shared" si="8"/>
        <v>10.217076117599678</v>
      </c>
      <c r="K20" s="148">
        <f t="shared" si="9"/>
        <v>96.747566787488239</v>
      </c>
      <c r="L20" s="149">
        <f t="shared" si="10"/>
        <v>145.12135018123234</v>
      </c>
      <c r="N20" s="54"/>
    </row>
    <row r="21" spans="1:14" ht="39.65" customHeight="1" x14ac:dyDescent="0.35">
      <c r="B21" s="125"/>
      <c r="C21" s="126"/>
      <c r="D21" s="126"/>
      <c r="E21" s="127"/>
      <c r="F21" s="127"/>
      <c r="G21" s="128"/>
      <c r="H21" s="128"/>
      <c r="I21" s="128"/>
      <c r="J21" s="128"/>
      <c r="K21" s="129"/>
      <c r="L21" s="130"/>
      <c r="N21" s="54"/>
    </row>
    <row r="22" spans="1:14" ht="23.5" customHeight="1" thickBot="1" x14ac:dyDescent="0.4">
      <c r="A22" s="46" t="s">
        <v>33</v>
      </c>
      <c r="B22" s="46" t="s">
        <v>155</v>
      </c>
      <c r="C22" s="46"/>
      <c r="D22" s="126"/>
      <c r="E22" s="127"/>
      <c r="F22" s="127"/>
      <c r="G22" s="128"/>
      <c r="H22" s="128"/>
      <c r="I22" s="128"/>
      <c r="J22" s="128"/>
      <c r="K22" s="129"/>
      <c r="L22" s="130"/>
      <c r="N22" s="54"/>
    </row>
    <row r="23" spans="1:14" ht="63" customHeight="1" thickBot="1" x14ac:dyDescent="0.4">
      <c r="B23" s="139" t="s">
        <v>42</v>
      </c>
      <c r="C23" s="140" t="s">
        <v>51</v>
      </c>
      <c r="D23" s="141" t="s">
        <v>48</v>
      </c>
      <c r="E23" s="141" t="s">
        <v>145</v>
      </c>
      <c r="F23" s="141" t="s">
        <v>150</v>
      </c>
      <c r="G23" s="142" t="s">
        <v>149</v>
      </c>
      <c r="H23" s="142" t="s">
        <v>151</v>
      </c>
      <c r="I23" s="142" t="s">
        <v>38</v>
      </c>
      <c r="J23" s="142" t="s">
        <v>15</v>
      </c>
      <c r="K23" s="142" t="s">
        <v>37</v>
      </c>
      <c r="L23" s="143" t="s">
        <v>39</v>
      </c>
      <c r="N23" s="54"/>
    </row>
    <row r="24" spans="1:14" s="60" customFormat="1" ht="35.15" customHeight="1" thickBot="1" x14ac:dyDescent="0.35">
      <c r="B24" s="131" t="s">
        <v>43</v>
      </c>
      <c r="C24" s="132" t="s">
        <v>60</v>
      </c>
      <c r="D24" s="133" t="s">
        <v>59</v>
      </c>
      <c r="E24" s="134">
        <v>142369</v>
      </c>
      <c r="F24" s="135" t="s">
        <v>132</v>
      </c>
      <c r="G24" s="136">
        <f t="shared" si="0"/>
        <v>68.258922578294303</v>
      </c>
      <c r="H24" s="136">
        <f t="shared" ref="H24" si="11">E24/(52.143*40)</f>
        <v>68.258922578294303</v>
      </c>
      <c r="I24" s="136">
        <f t="shared" si="1"/>
        <v>15.358257580116218</v>
      </c>
      <c r="J24" s="136">
        <f t="shared" si="2"/>
        <v>9.419731315804615</v>
      </c>
      <c r="K24" s="137">
        <f t="shared" si="3"/>
        <v>93.036911474215131</v>
      </c>
      <c r="L24" s="138">
        <f t="shared" si="4"/>
        <v>139.5553672113227</v>
      </c>
    </row>
    <row r="25" spans="1:14" s="60" customFormat="1" ht="34" customHeight="1" thickBot="1" x14ac:dyDescent="0.35">
      <c r="B25" s="109" t="s">
        <v>43</v>
      </c>
      <c r="C25" s="69" t="s">
        <v>61</v>
      </c>
      <c r="D25" s="114" t="s">
        <v>63</v>
      </c>
      <c r="E25" s="115">
        <v>142369</v>
      </c>
      <c r="F25" s="74">
        <f>E25*(1+1/3)</f>
        <v>189825.33333333331</v>
      </c>
      <c r="G25" s="111">
        <f t="shared" si="0"/>
        <v>68.258922578294303</v>
      </c>
      <c r="H25" s="111">
        <f>F25/(52.143*40)</f>
        <v>91.011896771059057</v>
      </c>
      <c r="I25" s="111">
        <f t="shared" si="1"/>
        <v>15.358257580116218</v>
      </c>
      <c r="J25" s="111">
        <f t="shared" si="2"/>
        <v>12.559641754406151</v>
      </c>
      <c r="K25" s="112">
        <f t="shared" si="3"/>
        <v>118.92979610558143</v>
      </c>
      <c r="L25" s="113">
        <f t="shared" si="4"/>
        <v>178.39469415837215</v>
      </c>
    </row>
    <row r="26" spans="1:14" s="60" customFormat="1" ht="38.5" customHeight="1" thickBot="1" x14ac:dyDescent="0.35">
      <c r="B26" s="109" t="s">
        <v>43</v>
      </c>
      <c r="C26" s="69" t="s">
        <v>62</v>
      </c>
      <c r="D26" s="114" t="s">
        <v>64</v>
      </c>
      <c r="E26" s="115">
        <v>142369</v>
      </c>
      <c r="F26" s="74">
        <f>E26*(1+1/3)</f>
        <v>189825.33333333331</v>
      </c>
      <c r="G26" s="111">
        <f t="shared" si="0"/>
        <v>68.258922578294303</v>
      </c>
      <c r="H26" s="111">
        <f>F26/(52.143*40)</f>
        <v>91.011896771059057</v>
      </c>
      <c r="I26" s="111">
        <f t="shared" si="1"/>
        <v>15.358257580116218</v>
      </c>
      <c r="J26" s="111">
        <f t="shared" si="2"/>
        <v>12.559641754406151</v>
      </c>
      <c r="K26" s="112">
        <f t="shared" si="3"/>
        <v>118.92979610558143</v>
      </c>
      <c r="L26" s="113">
        <f t="shared" si="4"/>
        <v>178.39469415837215</v>
      </c>
    </row>
    <row r="27" spans="1:14" x14ac:dyDescent="0.35">
      <c r="A27" s="46"/>
      <c r="B27" s="46"/>
      <c r="C27" s="46"/>
    </row>
    <row r="28" spans="1:14" x14ac:dyDescent="0.35">
      <c r="A28" s="46"/>
      <c r="B28" s="46" t="s">
        <v>156</v>
      </c>
      <c r="C28" s="46"/>
    </row>
    <row r="29" spans="1:14" x14ac:dyDescent="0.35">
      <c r="A29" s="46"/>
      <c r="B29" s="46"/>
      <c r="C29" s="46"/>
    </row>
    <row r="30" spans="1:14" x14ac:dyDescent="0.35">
      <c r="B30" s="33" t="s">
        <v>19</v>
      </c>
      <c r="C30" s="33"/>
    </row>
    <row r="31" spans="1:14" x14ac:dyDescent="0.35">
      <c r="B31" t="s">
        <v>50</v>
      </c>
    </row>
    <row r="32" spans="1:14" x14ac:dyDescent="0.35">
      <c r="B32" t="s">
        <v>141</v>
      </c>
    </row>
    <row r="33" spans="2:2" x14ac:dyDescent="0.35">
      <c r="B33" t="s">
        <v>137</v>
      </c>
    </row>
    <row r="34" spans="2:2" x14ac:dyDescent="0.35">
      <c r="B34" t="s">
        <v>138</v>
      </c>
    </row>
    <row r="35" spans="2:2" x14ac:dyDescent="0.35">
      <c r="B35" t="s">
        <v>65</v>
      </c>
    </row>
    <row r="37" spans="2:2" x14ac:dyDescent="0.35">
      <c r="B37" t="s">
        <v>96</v>
      </c>
    </row>
    <row r="38" spans="2:2" x14ac:dyDescent="0.35">
      <c r="B38" t="s">
        <v>143</v>
      </c>
    </row>
  </sheetData>
  <phoneticPr fontId="6" type="noConversion"/>
  <hyperlinks>
    <hyperlink ref="A4" r:id="rId1" xr:uid="{00000000-0004-0000-0300-000000000000}"/>
    <hyperlink ref="A5"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0"/>
  <sheetViews>
    <sheetView workbookViewId="0"/>
  </sheetViews>
  <sheetFormatPr defaultRowHeight="14.5" x14ac:dyDescent="0.35"/>
  <cols>
    <col min="2" max="3" width="31" customWidth="1"/>
    <col min="4" max="4" width="11.81640625" bestFit="1" customWidth="1"/>
    <col min="5" max="5" width="13.81640625" customWidth="1"/>
    <col min="6" max="7" width="9" bestFit="1" customWidth="1"/>
    <col min="8" max="8" width="14.26953125" customWidth="1"/>
    <col min="9" max="9" width="14.54296875" customWidth="1"/>
  </cols>
  <sheetData>
    <row r="2" spans="1:11" x14ac:dyDescent="0.35">
      <c r="A2" s="33" t="s">
        <v>17</v>
      </c>
    </row>
    <row r="3" spans="1:11" x14ac:dyDescent="0.35">
      <c r="A3" t="s">
        <v>49</v>
      </c>
    </row>
    <row r="4" spans="1:11" x14ac:dyDescent="0.35">
      <c r="A4" s="31" t="s">
        <v>158</v>
      </c>
    </row>
    <row r="7" spans="1:11" ht="15" thickBot="1" x14ac:dyDescent="0.4">
      <c r="A7" s="46" t="s">
        <v>33</v>
      </c>
      <c r="B7" s="46" t="s">
        <v>70</v>
      </c>
      <c r="C7" s="46"/>
    </row>
    <row r="8" spans="1:11" ht="89.15" customHeight="1" thickBot="1" x14ac:dyDescent="0.4">
      <c r="B8" s="61" t="s">
        <v>42</v>
      </c>
      <c r="C8" s="61" t="s">
        <v>51</v>
      </c>
      <c r="D8" s="62" t="s">
        <v>145</v>
      </c>
      <c r="E8" s="36" t="s">
        <v>26</v>
      </c>
      <c r="F8" s="36" t="s">
        <v>38</v>
      </c>
      <c r="G8" s="36" t="s">
        <v>15</v>
      </c>
      <c r="H8" s="36" t="s">
        <v>37</v>
      </c>
      <c r="I8" s="70" t="s">
        <v>39</v>
      </c>
      <c r="K8" s="90" t="s">
        <v>40</v>
      </c>
    </row>
    <row r="9" spans="1:11" ht="27.65" customHeight="1" thickBot="1" x14ac:dyDescent="0.4">
      <c r="B9" s="72" t="s">
        <v>46</v>
      </c>
      <c r="C9" s="73" t="s">
        <v>71</v>
      </c>
      <c r="D9" s="74">
        <v>78051</v>
      </c>
      <c r="E9" s="75">
        <f>D9/(52.143*40)</f>
        <v>37.421609803808749</v>
      </c>
      <c r="F9" s="75">
        <f>E9*0.225</f>
        <v>8.419862205856969</v>
      </c>
      <c r="G9" s="75">
        <f>E9*0.138</f>
        <v>5.1641821529256076</v>
      </c>
      <c r="H9" s="76">
        <f>SUM(E9:G9)</f>
        <v>51.005654162591327</v>
      </c>
      <c r="I9" s="77">
        <f>H9*1.5</f>
        <v>76.50848124388699</v>
      </c>
      <c r="K9" s="54"/>
    </row>
    <row r="10" spans="1:11" ht="27.65" customHeight="1" thickBot="1" x14ac:dyDescent="0.4">
      <c r="B10" s="72" t="s">
        <v>47</v>
      </c>
      <c r="C10" s="73" t="s">
        <v>71</v>
      </c>
      <c r="D10" s="74">
        <v>94673</v>
      </c>
      <c r="E10" s="75">
        <f t="shared" ref="E10:E11" si="0">D10/(52.143*40)</f>
        <v>45.39104002454787</v>
      </c>
      <c r="F10" s="75">
        <f t="shared" ref="F10:F11" si="1">E10*0.225</f>
        <v>10.212984005523271</v>
      </c>
      <c r="G10" s="75">
        <f t="shared" ref="G10:G11" si="2">E10*0.138</f>
        <v>6.2639635233876065</v>
      </c>
      <c r="H10" s="76">
        <f t="shared" ref="H10:H11" si="3">SUM(E10:G10)</f>
        <v>61.867987553458754</v>
      </c>
      <c r="I10" s="77">
        <f t="shared" ref="I10:I11" si="4">H10*1.5</f>
        <v>92.801981330188127</v>
      </c>
      <c r="K10" s="54"/>
    </row>
    <row r="11" spans="1:11" ht="27.65" customHeight="1" thickBot="1" x14ac:dyDescent="0.4">
      <c r="B11" s="72" t="s">
        <v>72</v>
      </c>
      <c r="C11" s="73" t="s">
        <v>71</v>
      </c>
      <c r="D11" s="74">
        <v>104479</v>
      </c>
      <c r="E11" s="75">
        <f t="shared" si="0"/>
        <v>50.09253399305755</v>
      </c>
      <c r="F11" s="75">
        <f t="shared" si="1"/>
        <v>11.270820148437949</v>
      </c>
      <c r="G11" s="75">
        <f t="shared" si="2"/>
        <v>6.9127696910419427</v>
      </c>
      <c r="H11" s="76">
        <f t="shared" si="3"/>
        <v>68.276123832537436</v>
      </c>
      <c r="I11" s="77">
        <f t="shared" si="4"/>
        <v>102.41418574880615</v>
      </c>
      <c r="K11" s="54"/>
    </row>
    <row r="12" spans="1:11" x14ac:dyDescent="0.35">
      <c r="A12" s="46"/>
      <c r="B12" s="46"/>
      <c r="C12" s="46"/>
    </row>
    <row r="13" spans="1:11" x14ac:dyDescent="0.35">
      <c r="A13" s="46"/>
      <c r="B13" s="46"/>
      <c r="C13" s="46"/>
    </row>
    <row r="14" spans="1:11" x14ac:dyDescent="0.35">
      <c r="B14" s="33" t="s">
        <v>19</v>
      </c>
      <c r="C14" s="33"/>
    </row>
    <row r="15" spans="1:11" x14ac:dyDescent="0.35">
      <c r="B15" t="s">
        <v>50</v>
      </c>
    </row>
    <row r="16" spans="1:11" x14ac:dyDescent="0.35">
      <c r="B16" t="s">
        <v>73</v>
      </c>
    </row>
    <row r="17" spans="2:2" x14ac:dyDescent="0.35">
      <c r="B17" t="s">
        <v>74</v>
      </c>
    </row>
    <row r="18" spans="2:2" x14ac:dyDescent="0.35">
      <c r="B18" t="s">
        <v>75</v>
      </c>
    </row>
    <row r="20" spans="2:2" x14ac:dyDescent="0.35">
      <c r="B20" t="s">
        <v>97</v>
      </c>
    </row>
  </sheetData>
  <hyperlinks>
    <hyperlink ref="A4"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33"/>
  <sheetViews>
    <sheetView showGridLines="0" tabSelected="1" topLeftCell="A4" workbookViewId="0">
      <selection activeCell="J14" sqref="J14"/>
    </sheetView>
  </sheetViews>
  <sheetFormatPr defaultColWidth="8.7265625" defaultRowHeight="15.5" x14ac:dyDescent="0.35"/>
  <cols>
    <col min="1" max="16384" width="8.7265625" style="79"/>
  </cols>
  <sheetData>
    <row r="2" spans="1:25" x14ac:dyDescent="0.35">
      <c r="A2" s="84">
        <v>1</v>
      </c>
      <c r="B2" s="80" t="s">
        <v>92</v>
      </c>
    </row>
    <row r="3" spans="1:25" x14ac:dyDescent="0.35">
      <c r="A3" s="84"/>
      <c r="B3" s="80"/>
    </row>
    <row r="4" spans="1:25" ht="194" customHeight="1" thickBot="1" x14ac:dyDescent="0.4">
      <c r="B4" s="192" t="s">
        <v>98</v>
      </c>
      <c r="C4" s="192"/>
      <c r="D4" s="192"/>
      <c r="E4" s="192"/>
      <c r="F4" s="192"/>
      <c r="G4" s="192"/>
      <c r="H4" s="192"/>
      <c r="I4" s="192"/>
      <c r="J4" s="192"/>
      <c r="K4" s="192"/>
      <c r="L4" s="192"/>
      <c r="M4" s="192"/>
      <c r="N4" s="192"/>
      <c r="O4" s="192"/>
      <c r="P4" s="192"/>
      <c r="Q4" s="192"/>
      <c r="R4" s="192"/>
      <c r="S4" s="192"/>
      <c r="T4" s="192"/>
      <c r="U4" s="192"/>
      <c r="V4" s="192"/>
      <c r="W4" s="192"/>
      <c r="X4" s="192"/>
      <c r="Y4" s="192"/>
    </row>
    <row r="5" spans="1:25" ht="16" hidden="1" thickBot="1" x14ac:dyDescent="0.4"/>
    <row r="6" spans="1:25" x14ac:dyDescent="0.35">
      <c r="B6" s="193" t="s">
        <v>200</v>
      </c>
      <c r="C6" s="194"/>
      <c r="D6" s="194"/>
      <c r="E6" s="194"/>
      <c r="F6" s="194"/>
      <c r="G6" s="194"/>
      <c r="H6" s="194"/>
      <c r="I6" s="194"/>
      <c r="J6" s="194"/>
      <c r="K6" s="194"/>
      <c r="L6" s="194"/>
      <c r="M6" s="194"/>
      <c r="N6" s="194"/>
      <c r="O6" s="194"/>
      <c r="P6" s="194"/>
      <c r="Q6" s="194"/>
      <c r="R6" s="194"/>
      <c r="S6" s="194"/>
      <c r="T6" s="194"/>
      <c r="U6" s="194"/>
      <c r="V6" s="194"/>
      <c r="W6" s="194"/>
      <c r="X6" s="194"/>
      <c r="Y6" s="195"/>
    </row>
    <row r="7" spans="1:25" x14ac:dyDescent="0.35">
      <c r="B7" s="196"/>
      <c r="C7" s="197"/>
      <c r="D7" s="197"/>
      <c r="E7" s="197"/>
      <c r="F7" s="197"/>
      <c r="G7" s="197"/>
      <c r="H7" s="197"/>
      <c r="I7" s="197"/>
      <c r="J7" s="197"/>
      <c r="K7" s="197"/>
      <c r="L7" s="197"/>
      <c r="M7" s="197"/>
      <c r="N7" s="197"/>
      <c r="O7" s="197"/>
      <c r="P7" s="197"/>
      <c r="Q7" s="197"/>
      <c r="R7" s="197"/>
      <c r="S7" s="197"/>
      <c r="T7" s="197"/>
      <c r="U7" s="197"/>
      <c r="V7" s="197"/>
      <c r="W7" s="197"/>
      <c r="X7" s="197"/>
      <c r="Y7" s="198"/>
    </row>
    <row r="8" spans="1:25" x14ac:dyDescent="0.35">
      <c r="B8" s="196"/>
      <c r="C8" s="197"/>
      <c r="D8" s="197"/>
      <c r="E8" s="197"/>
      <c r="F8" s="197"/>
      <c r="G8" s="197"/>
      <c r="H8" s="197"/>
      <c r="I8" s="197"/>
      <c r="J8" s="197"/>
      <c r="K8" s="197"/>
      <c r="L8" s="197"/>
      <c r="M8" s="197"/>
      <c r="N8" s="197"/>
      <c r="O8" s="197"/>
      <c r="P8" s="197"/>
      <c r="Q8" s="197"/>
      <c r="R8" s="197"/>
      <c r="S8" s="197"/>
      <c r="T8" s="197"/>
      <c r="U8" s="197"/>
      <c r="V8" s="197"/>
      <c r="W8" s="197"/>
      <c r="X8" s="197"/>
      <c r="Y8" s="198"/>
    </row>
    <row r="9" spans="1:25" x14ac:dyDescent="0.35">
      <c r="B9" s="196"/>
      <c r="C9" s="197"/>
      <c r="D9" s="197"/>
      <c r="E9" s="197"/>
      <c r="F9" s="197"/>
      <c r="G9" s="197"/>
      <c r="H9" s="197"/>
      <c r="I9" s="197"/>
      <c r="J9" s="197"/>
      <c r="K9" s="197"/>
      <c r="L9" s="197"/>
      <c r="M9" s="197"/>
      <c r="N9" s="197"/>
      <c r="O9" s="197"/>
      <c r="P9" s="197"/>
      <c r="Q9" s="197"/>
      <c r="R9" s="197"/>
      <c r="S9" s="197"/>
      <c r="T9" s="197"/>
      <c r="U9" s="197"/>
      <c r="V9" s="197"/>
      <c r="W9" s="197"/>
      <c r="X9" s="197"/>
      <c r="Y9" s="198"/>
    </row>
    <row r="10" spans="1:25" x14ac:dyDescent="0.35">
      <c r="B10" s="196"/>
      <c r="C10" s="197"/>
      <c r="D10" s="197"/>
      <c r="E10" s="197"/>
      <c r="F10" s="197"/>
      <c r="G10" s="197"/>
      <c r="H10" s="197"/>
      <c r="I10" s="197"/>
      <c r="J10" s="197"/>
      <c r="K10" s="197"/>
      <c r="L10" s="197"/>
      <c r="M10" s="197"/>
      <c r="N10" s="197"/>
      <c r="O10" s="197"/>
      <c r="P10" s="197"/>
      <c r="Q10" s="197"/>
      <c r="R10" s="197"/>
      <c r="S10" s="197"/>
      <c r="T10" s="197"/>
      <c r="U10" s="197"/>
      <c r="V10" s="197"/>
      <c r="W10" s="197"/>
      <c r="X10" s="197"/>
      <c r="Y10" s="198"/>
    </row>
    <row r="11" spans="1:25" ht="81" customHeight="1" thickBot="1" x14ac:dyDescent="0.4">
      <c r="B11" s="199"/>
      <c r="C11" s="200"/>
      <c r="D11" s="200"/>
      <c r="E11" s="200"/>
      <c r="F11" s="200"/>
      <c r="G11" s="200"/>
      <c r="H11" s="200"/>
      <c r="I11" s="200"/>
      <c r="J11" s="200"/>
      <c r="K11" s="200"/>
      <c r="L11" s="200"/>
      <c r="M11" s="200"/>
      <c r="N11" s="200"/>
      <c r="O11" s="200"/>
      <c r="P11" s="200"/>
      <c r="Q11" s="200"/>
      <c r="R11" s="200"/>
      <c r="S11" s="200"/>
      <c r="T11" s="200"/>
      <c r="U11" s="200"/>
      <c r="V11" s="200"/>
      <c r="W11" s="200"/>
      <c r="X11" s="200"/>
      <c r="Y11" s="201"/>
    </row>
    <row r="14" spans="1:25" x14ac:dyDescent="0.35">
      <c r="A14" s="80" t="s">
        <v>81</v>
      </c>
    </row>
    <row r="15" spans="1:25" x14ac:dyDescent="0.35">
      <c r="A15" s="80"/>
    </row>
    <row r="16" spans="1:25" s="89" customFormat="1" ht="96.65" customHeight="1" x14ac:dyDescent="0.35">
      <c r="A16" s="88"/>
      <c r="B16" s="191" t="s">
        <v>108</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row>
    <row r="17" spans="1:25" ht="16" thickBot="1" x14ac:dyDescent="0.4"/>
    <row r="18" spans="1:25" x14ac:dyDescent="0.35">
      <c r="B18" s="183" t="s">
        <v>195</v>
      </c>
      <c r="C18" s="184"/>
      <c r="D18" s="184"/>
      <c r="E18" s="184"/>
      <c r="F18" s="184"/>
      <c r="G18" s="184"/>
      <c r="H18" s="184"/>
      <c r="I18" s="184"/>
      <c r="J18" s="184"/>
      <c r="K18" s="184"/>
      <c r="L18" s="184"/>
      <c r="M18" s="184"/>
      <c r="N18" s="184"/>
      <c r="O18" s="184"/>
      <c r="P18" s="184"/>
      <c r="Q18" s="184"/>
      <c r="R18" s="184"/>
      <c r="S18" s="184"/>
      <c r="T18" s="184"/>
      <c r="U18" s="184"/>
      <c r="V18" s="184"/>
      <c r="W18" s="184"/>
      <c r="X18" s="184"/>
      <c r="Y18" s="185"/>
    </row>
    <row r="19" spans="1:25" x14ac:dyDescent="0.35">
      <c r="B19" s="186"/>
      <c r="C19" s="165"/>
      <c r="D19" s="165"/>
      <c r="E19" s="165"/>
      <c r="F19" s="165"/>
      <c r="G19" s="165"/>
      <c r="H19" s="165"/>
      <c r="I19" s="165"/>
      <c r="J19" s="165"/>
      <c r="K19" s="165"/>
      <c r="L19" s="165"/>
      <c r="M19" s="165"/>
      <c r="N19" s="165"/>
      <c r="O19" s="165"/>
      <c r="P19" s="165"/>
      <c r="Q19" s="165"/>
      <c r="R19" s="165"/>
      <c r="S19" s="165"/>
      <c r="T19" s="165"/>
      <c r="U19" s="165"/>
      <c r="V19" s="165"/>
      <c r="W19" s="165"/>
      <c r="X19" s="165"/>
      <c r="Y19" s="187"/>
    </row>
    <row r="20" spans="1:25" x14ac:dyDescent="0.35">
      <c r="B20" s="186"/>
      <c r="C20" s="165"/>
      <c r="D20" s="165"/>
      <c r="E20" s="165"/>
      <c r="F20" s="165"/>
      <c r="G20" s="165"/>
      <c r="H20" s="165"/>
      <c r="I20" s="165"/>
      <c r="J20" s="165"/>
      <c r="K20" s="165"/>
      <c r="L20" s="165"/>
      <c r="M20" s="165"/>
      <c r="N20" s="165"/>
      <c r="O20" s="165"/>
      <c r="P20" s="165"/>
      <c r="Q20" s="165"/>
      <c r="R20" s="165"/>
      <c r="S20" s="165"/>
      <c r="T20" s="165"/>
      <c r="U20" s="165"/>
      <c r="V20" s="165"/>
      <c r="W20" s="165"/>
      <c r="X20" s="165"/>
      <c r="Y20" s="187"/>
    </row>
    <row r="21" spans="1:25" x14ac:dyDescent="0.35">
      <c r="B21" s="186"/>
      <c r="C21" s="165"/>
      <c r="D21" s="165"/>
      <c r="E21" s="165"/>
      <c r="F21" s="165"/>
      <c r="G21" s="165"/>
      <c r="H21" s="165"/>
      <c r="I21" s="165"/>
      <c r="J21" s="165"/>
      <c r="K21" s="165"/>
      <c r="L21" s="165"/>
      <c r="M21" s="165"/>
      <c r="N21" s="165"/>
      <c r="O21" s="165"/>
      <c r="P21" s="165"/>
      <c r="Q21" s="165"/>
      <c r="R21" s="165"/>
      <c r="S21" s="165"/>
      <c r="T21" s="165"/>
      <c r="U21" s="165"/>
      <c r="V21" s="165"/>
      <c r="W21" s="165"/>
      <c r="X21" s="165"/>
      <c r="Y21" s="187"/>
    </row>
    <row r="22" spans="1:25" x14ac:dyDescent="0.35">
      <c r="B22" s="186"/>
      <c r="C22" s="165"/>
      <c r="D22" s="165"/>
      <c r="E22" s="165"/>
      <c r="F22" s="165"/>
      <c r="G22" s="165"/>
      <c r="H22" s="165"/>
      <c r="I22" s="165"/>
      <c r="J22" s="165"/>
      <c r="K22" s="165"/>
      <c r="L22" s="165"/>
      <c r="M22" s="165"/>
      <c r="N22" s="165"/>
      <c r="O22" s="165"/>
      <c r="P22" s="165"/>
      <c r="Q22" s="165"/>
      <c r="R22" s="165"/>
      <c r="S22" s="165"/>
      <c r="T22" s="165"/>
      <c r="U22" s="165"/>
      <c r="V22" s="165"/>
      <c r="W22" s="165"/>
      <c r="X22" s="165"/>
      <c r="Y22" s="187"/>
    </row>
    <row r="23" spans="1:25" x14ac:dyDescent="0.35">
      <c r="B23" s="186"/>
      <c r="C23" s="165"/>
      <c r="D23" s="165"/>
      <c r="E23" s="165"/>
      <c r="F23" s="165"/>
      <c r="G23" s="165"/>
      <c r="H23" s="165"/>
      <c r="I23" s="165"/>
      <c r="J23" s="165"/>
      <c r="K23" s="165"/>
      <c r="L23" s="165"/>
      <c r="M23" s="165"/>
      <c r="N23" s="165"/>
      <c r="O23" s="165"/>
      <c r="P23" s="165"/>
      <c r="Q23" s="165"/>
      <c r="R23" s="165"/>
      <c r="S23" s="165"/>
      <c r="T23" s="165"/>
      <c r="U23" s="165"/>
      <c r="V23" s="165"/>
      <c r="W23" s="165"/>
      <c r="X23" s="165"/>
      <c r="Y23" s="187"/>
    </row>
    <row r="24" spans="1:25" ht="201" customHeight="1" thickBot="1" x14ac:dyDescent="0.4">
      <c r="B24" s="188"/>
      <c r="C24" s="189"/>
      <c r="D24" s="189"/>
      <c r="E24" s="189"/>
      <c r="F24" s="189"/>
      <c r="G24" s="189"/>
      <c r="H24" s="189"/>
      <c r="I24" s="189"/>
      <c r="J24" s="189"/>
      <c r="K24" s="189"/>
      <c r="L24" s="189"/>
      <c r="M24" s="189"/>
      <c r="N24" s="189"/>
      <c r="O24" s="189"/>
      <c r="P24" s="189"/>
      <c r="Q24" s="189"/>
      <c r="R24" s="189"/>
      <c r="S24" s="189"/>
      <c r="T24" s="189"/>
      <c r="U24" s="189"/>
      <c r="V24" s="189"/>
      <c r="W24" s="189"/>
      <c r="X24" s="189"/>
      <c r="Y24" s="190"/>
    </row>
    <row r="26" spans="1:25" ht="16" thickBot="1" x14ac:dyDescent="0.4">
      <c r="A26" s="80" t="s">
        <v>82</v>
      </c>
    </row>
    <row r="27" spans="1:25" ht="16" thickBot="1" x14ac:dyDescent="0.4">
      <c r="A27" s="80" t="s">
        <v>99</v>
      </c>
      <c r="E27" s="202" t="s">
        <v>196</v>
      </c>
      <c r="F27" s="203"/>
      <c r="G27" s="203"/>
      <c r="H27" s="203"/>
      <c r="I27" s="204"/>
    </row>
    <row r="28" spans="1:25" ht="16" thickBot="1" x14ac:dyDescent="0.4"/>
    <row r="29" spans="1:25" ht="16" thickBot="1" x14ac:dyDescent="0.4">
      <c r="A29" s="80" t="s">
        <v>83</v>
      </c>
      <c r="E29" s="87" t="s">
        <v>106</v>
      </c>
    </row>
    <row r="30" spans="1:25" ht="16" thickBot="1" x14ac:dyDescent="0.4">
      <c r="A30" s="80"/>
      <c r="E30" s="85"/>
    </row>
    <row r="31" spans="1:25" ht="16" thickBot="1" x14ac:dyDescent="0.4">
      <c r="A31" s="80" t="s">
        <v>80</v>
      </c>
      <c r="E31" s="180" t="s">
        <v>197</v>
      </c>
      <c r="F31" s="181"/>
      <c r="G31" s="181"/>
      <c r="H31" s="181"/>
      <c r="I31" s="182"/>
    </row>
    <row r="32" spans="1:25" ht="16" thickBot="1" x14ac:dyDescent="0.4">
      <c r="E32" s="180" t="s">
        <v>198</v>
      </c>
      <c r="F32" s="181"/>
      <c r="G32" s="181"/>
      <c r="H32" s="181"/>
      <c r="I32" s="182"/>
    </row>
    <row r="33" spans="5:9" ht="16" thickBot="1" x14ac:dyDescent="0.4">
      <c r="E33" s="180" t="s">
        <v>199</v>
      </c>
      <c r="F33" s="181"/>
      <c r="G33" s="181"/>
      <c r="H33" s="181"/>
      <c r="I33" s="182"/>
    </row>
  </sheetData>
  <mergeCells count="8">
    <mergeCell ref="E33:I33"/>
    <mergeCell ref="B18:Y24"/>
    <mergeCell ref="B16:Y16"/>
    <mergeCell ref="B4:Y4"/>
    <mergeCell ref="B6:Y11"/>
    <mergeCell ref="E27:I27"/>
    <mergeCell ref="E31:I31"/>
    <mergeCell ref="E32:I3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Guidance!$B$15:$B$18</xm:f>
          </x14:formula1>
          <xm:sqref>E29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07"/>
  <sheetViews>
    <sheetView topLeftCell="A781" workbookViewId="0">
      <selection activeCell="B809" sqref="B809"/>
    </sheetView>
  </sheetViews>
  <sheetFormatPr defaultColWidth="8.7265625" defaultRowHeight="15.5" x14ac:dyDescent="0.35"/>
  <cols>
    <col min="1" max="1" width="23.453125" style="151" customWidth="1"/>
    <col min="2" max="3" width="25.54296875" style="151" customWidth="1"/>
    <col min="4" max="4" width="24.54296875" style="151" customWidth="1"/>
    <col min="5" max="5" width="112.54296875" style="151" customWidth="1"/>
    <col min="6" max="16384" width="8.7265625" style="151"/>
  </cols>
  <sheetData>
    <row r="1" spans="1:5" s="150" customFormat="1" x14ac:dyDescent="0.35">
      <c r="A1" s="150" t="s">
        <v>109</v>
      </c>
      <c r="B1" s="150" t="s">
        <v>77</v>
      </c>
      <c r="C1" s="150" t="s">
        <v>110</v>
      </c>
      <c r="D1" s="150" t="s">
        <v>78</v>
      </c>
      <c r="E1" s="150" t="s">
        <v>79</v>
      </c>
    </row>
    <row r="2" spans="1:5" ht="67" customHeight="1" x14ac:dyDescent="0.35">
      <c r="B2" s="152" t="s">
        <v>111</v>
      </c>
      <c r="C2" s="152" t="s">
        <v>112</v>
      </c>
      <c r="D2" s="152" t="s">
        <v>113</v>
      </c>
      <c r="E2" s="152" t="s">
        <v>120</v>
      </c>
    </row>
    <row r="3" spans="1:5" x14ac:dyDescent="0.35">
      <c r="A3" s="153" t="s">
        <v>114</v>
      </c>
      <c r="B3" s="153"/>
      <c r="C3" s="153"/>
      <c r="D3" s="153"/>
      <c r="E3" s="153"/>
    </row>
    <row r="4" spans="1:5" ht="31" x14ac:dyDescent="0.35">
      <c r="A4" s="154">
        <v>45396</v>
      </c>
      <c r="B4" s="153" t="s">
        <v>115</v>
      </c>
      <c r="C4" s="153" t="s">
        <v>6</v>
      </c>
      <c r="D4" s="155">
        <v>2</v>
      </c>
      <c r="E4" s="152" t="s">
        <v>118</v>
      </c>
    </row>
    <row r="5" spans="1:5" ht="31" x14ac:dyDescent="0.35">
      <c r="A5" s="154">
        <v>45397</v>
      </c>
      <c r="B5" s="153" t="s">
        <v>116</v>
      </c>
      <c r="C5" s="153" t="s">
        <v>43</v>
      </c>
      <c r="D5" s="155">
        <v>2.5</v>
      </c>
      <c r="E5" s="152" t="s">
        <v>121</v>
      </c>
    </row>
    <row r="6" spans="1:5" ht="31" x14ac:dyDescent="0.35">
      <c r="A6" s="154">
        <v>45398</v>
      </c>
      <c r="B6" s="153" t="s">
        <v>116</v>
      </c>
      <c r="C6" s="153" t="s">
        <v>43</v>
      </c>
      <c r="D6" s="155">
        <v>2.5</v>
      </c>
      <c r="E6" s="152" t="s">
        <v>121</v>
      </c>
    </row>
    <row r="7" spans="1:5" ht="31" x14ac:dyDescent="0.35">
      <c r="A7" s="154">
        <v>45399</v>
      </c>
      <c r="B7" s="153" t="s">
        <v>117</v>
      </c>
      <c r="C7" s="153" t="s">
        <v>7</v>
      </c>
      <c r="D7" s="155">
        <v>1.8</v>
      </c>
      <c r="E7" s="152" t="s">
        <v>119</v>
      </c>
    </row>
    <row r="8" spans="1:5" x14ac:dyDescent="0.35">
      <c r="A8" s="153"/>
      <c r="B8" s="153"/>
      <c r="C8" s="153"/>
      <c r="D8" s="153"/>
      <c r="E8" s="153"/>
    </row>
    <row r="9" spans="1:5" ht="16" thickBot="1" x14ac:dyDescent="0.4">
      <c r="A9" s="153"/>
      <c r="B9" s="153"/>
      <c r="C9" s="153"/>
      <c r="D9" s="153"/>
      <c r="E9" s="153"/>
    </row>
    <row r="10" spans="1:5" ht="16" thickBot="1" x14ac:dyDescent="0.4">
      <c r="A10" s="156">
        <v>45660</v>
      </c>
      <c r="B10" s="151" t="s">
        <v>116</v>
      </c>
      <c r="C10" s="157" t="s">
        <v>162</v>
      </c>
      <c r="D10" s="158">
        <v>1.66</v>
      </c>
      <c r="E10" s="157" t="s">
        <v>166</v>
      </c>
    </row>
    <row r="11" spans="1:5" ht="16" thickBot="1" x14ac:dyDescent="0.4">
      <c r="A11" s="156">
        <v>45660</v>
      </c>
      <c r="B11" s="151" t="s">
        <v>116</v>
      </c>
      <c r="C11" s="157" t="s">
        <v>163</v>
      </c>
      <c r="D11" s="158">
        <v>2.12</v>
      </c>
      <c r="E11" s="157" t="s">
        <v>166</v>
      </c>
    </row>
    <row r="12" spans="1:5" ht="16" thickBot="1" x14ac:dyDescent="0.4">
      <c r="A12" s="156">
        <v>45660</v>
      </c>
      <c r="B12" s="151" t="s">
        <v>116</v>
      </c>
      <c r="C12" s="157" t="s">
        <v>162</v>
      </c>
      <c r="D12" s="158">
        <v>1.58</v>
      </c>
      <c r="E12" s="157" t="s">
        <v>166</v>
      </c>
    </row>
    <row r="13" spans="1:5" ht="16" thickBot="1" x14ac:dyDescent="0.4">
      <c r="A13" s="156">
        <v>45660</v>
      </c>
      <c r="B13" s="151" t="s">
        <v>116</v>
      </c>
      <c r="C13" s="157" t="s">
        <v>162</v>
      </c>
      <c r="D13" s="158">
        <v>1.53</v>
      </c>
      <c r="E13" s="157" t="s">
        <v>166</v>
      </c>
    </row>
    <row r="14" spans="1:5" ht="16" thickBot="1" x14ac:dyDescent="0.4">
      <c r="A14" s="156">
        <v>45660</v>
      </c>
      <c r="B14" s="151" t="s">
        <v>116</v>
      </c>
      <c r="C14" s="157" t="s">
        <v>162</v>
      </c>
      <c r="D14" s="158">
        <v>1.68</v>
      </c>
      <c r="E14" s="157" t="s">
        <v>167</v>
      </c>
    </row>
    <row r="15" spans="1:5" ht="16" thickBot="1" x14ac:dyDescent="0.4">
      <c r="A15" s="156">
        <v>45660</v>
      </c>
      <c r="B15" s="151" t="s">
        <v>116</v>
      </c>
      <c r="C15" s="157" t="s">
        <v>164</v>
      </c>
      <c r="D15" s="158">
        <v>1.65</v>
      </c>
      <c r="E15" s="157" t="s">
        <v>168</v>
      </c>
    </row>
    <row r="16" spans="1:5" ht="16" thickBot="1" x14ac:dyDescent="0.4">
      <c r="A16" s="156">
        <v>45660</v>
      </c>
      <c r="B16" s="151" t="s">
        <v>116</v>
      </c>
      <c r="C16" s="157" t="s">
        <v>162</v>
      </c>
      <c r="D16" s="158">
        <v>1.71</v>
      </c>
      <c r="E16" s="157" t="s">
        <v>166</v>
      </c>
    </row>
    <row r="17" spans="1:5" ht="16" thickBot="1" x14ac:dyDescent="0.4">
      <c r="A17" s="156">
        <v>45661</v>
      </c>
      <c r="B17" s="151" t="s">
        <v>116</v>
      </c>
      <c r="C17" s="157" t="s">
        <v>165</v>
      </c>
      <c r="D17" s="158">
        <v>1.58</v>
      </c>
      <c r="E17" s="157" t="s">
        <v>169</v>
      </c>
    </row>
    <row r="18" spans="1:5" ht="16" thickBot="1" x14ac:dyDescent="0.4">
      <c r="A18" s="156">
        <v>45663</v>
      </c>
      <c r="B18" s="151" t="s">
        <v>116</v>
      </c>
      <c r="C18" s="157" t="s">
        <v>162</v>
      </c>
      <c r="D18" s="158">
        <v>1.93</v>
      </c>
      <c r="E18" s="157" t="s">
        <v>166</v>
      </c>
    </row>
    <row r="19" spans="1:5" ht="16" thickBot="1" x14ac:dyDescent="0.4">
      <c r="A19" s="156">
        <v>45663</v>
      </c>
      <c r="B19" s="151" t="s">
        <v>116</v>
      </c>
      <c r="C19" s="157" t="s">
        <v>162</v>
      </c>
      <c r="D19" s="158">
        <v>1.66</v>
      </c>
      <c r="E19" s="157" t="s">
        <v>166</v>
      </c>
    </row>
    <row r="20" spans="1:5" ht="16" thickBot="1" x14ac:dyDescent="0.4">
      <c r="A20" s="156">
        <v>45663</v>
      </c>
      <c r="B20" s="151" t="s">
        <v>116</v>
      </c>
      <c r="C20" s="157" t="s">
        <v>164</v>
      </c>
      <c r="D20" s="158">
        <v>1.65</v>
      </c>
      <c r="E20" s="157" t="s">
        <v>168</v>
      </c>
    </row>
    <row r="21" spans="1:5" ht="16" thickBot="1" x14ac:dyDescent="0.4">
      <c r="A21" s="156">
        <v>45663</v>
      </c>
      <c r="B21" s="151" t="s">
        <v>116</v>
      </c>
      <c r="C21" s="157" t="s">
        <v>162</v>
      </c>
      <c r="D21" s="158">
        <v>1.61</v>
      </c>
      <c r="E21" s="157" t="s">
        <v>170</v>
      </c>
    </row>
    <row r="22" spans="1:5" ht="16" thickBot="1" x14ac:dyDescent="0.4">
      <c r="A22" s="156">
        <v>45663</v>
      </c>
      <c r="B22" s="151" t="s">
        <v>116</v>
      </c>
      <c r="C22" s="157" t="s">
        <v>162</v>
      </c>
      <c r="D22" s="158">
        <v>1.58</v>
      </c>
      <c r="E22" s="157" t="s">
        <v>166</v>
      </c>
    </row>
    <row r="23" spans="1:5" ht="16" thickBot="1" x14ac:dyDescent="0.4">
      <c r="A23" s="156">
        <v>45663</v>
      </c>
      <c r="B23" s="151" t="s">
        <v>116</v>
      </c>
      <c r="C23" s="157" t="s">
        <v>162</v>
      </c>
      <c r="D23" s="158">
        <v>1.71</v>
      </c>
      <c r="E23" s="157" t="s">
        <v>166</v>
      </c>
    </row>
    <row r="24" spans="1:5" ht="16" thickBot="1" x14ac:dyDescent="0.4">
      <c r="A24" s="156">
        <v>45663</v>
      </c>
      <c r="B24" s="151" t="s">
        <v>116</v>
      </c>
      <c r="C24" s="157" t="s">
        <v>162</v>
      </c>
      <c r="D24" s="158">
        <v>1.71</v>
      </c>
      <c r="E24" s="157" t="s">
        <v>166</v>
      </c>
    </row>
    <row r="25" spans="1:5" ht="16" thickBot="1" x14ac:dyDescent="0.4">
      <c r="A25" s="156">
        <v>45663</v>
      </c>
      <c r="B25" s="151" t="s">
        <v>116</v>
      </c>
      <c r="C25" s="157" t="s">
        <v>162</v>
      </c>
      <c r="D25" s="158">
        <v>1.71</v>
      </c>
      <c r="E25" s="157" t="s">
        <v>171</v>
      </c>
    </row>
    <row r="26" spans="1:5" ht="16" thickBot="1" x14ac:dyDescent="0.4">
      <c r="A26" s="156">
        <v>45663</v>
      </c>
      <c r="B26" s="151" t="s">
        <v>116</v>
      </c>
      <c r="C26" s="157" t="s">
        <v>162</v>
      </c>
      <c r="D26" s="158">
        <v>1.71</v>
      </c>
      <c r="E26" s="157" t="s">
        <v>166</v>
      </c>
    </row>
    <row r="27" spans="1:5" ht="16" thickBot="1" x14ac:dyDescent="0.4">
      <c r="A27" s="156">
        <v>45664</v>
      </c>
      <c r="B27" s="151" t="s">
        <v>116</v>
      </c>
      <c r="C27" s="157" t="s">
        <v>162</v>
      </c>
      <c r="D27" s="158">
        <v>1.66</v>
      </c>
      <c r="E27" s="157" t="s">
        <v>166</v>
      </c>
    </row>
    <row r="28" spans="1:5" ht="16" thickBot="1" x14ac:dyDescent="0.4">
      <c r="A28" s="156">
        <v>45664</v>
      </c>
      <c r="B28" s="151" t="s">
        <v>116</v>
      </c>
      <c r="C28" s="157" t="s">
        <v>162</v>
      </c>
      <c r="D28" s="158">
        <v>1.58</v>
      </c>
      <c r="E28" s="157" t="s">
        <v>166</v>
      </c>
    </row>
    <row r="29" spans="1:5" ht="16" thickBot="1" x14ac:dyDescent="0.4">
      <c r="A29" s="156">
        <v>45664</v>
      </c>
      <c r="B29" s="151" t="s">
        <v>116</v>
      </c>
      <c r="C29" s="157" t="s">
        <v>162</v>
      </c>
      <c r="D29" s="158">
        <v>1.68</v>
      </c>
      <c r="E29" s="157" t="s">
        <v>167</v>
      </c>
    </row>
    <row r="30" spans="1:5" ht="16" thickBot="1" x14ac:dyDescent="0.4">
      <c r="A30" s="156">
        <v>45664</v>
      </c>
      <c r="B30" s="151" t="s">
        <v>116</v>
      </c>
      <c r="C30" s="157" t="s">
        <v>164</v>
      </c>
      <c r="D30" s="158">
        <v>1.65</v>
      </c>
      <c r="E30" s="157" t="s">
        <v>168</v>
      </c>
    </row>
    <row r="31" spans="1:5" ht="16" thickBot="1" x14ac:dyDescent="0.4">
      <c r="A31" s="156">
        <v>45664</v>
      </c>
      <c r="B31" s="151" t="s">
        <v>116</v>
      </c>
      <c r="C31" s="157" t="s">
        <v>162</v>
      </c>
      <c r="D31" s="158">
        <v>1.61</v>
      </c>
      <c r="E31" s="157" t="s">
        <v>172</v>
      </c>
    </row>
    <row r="32" spans="1:5" ht="16" thickBot="1" x14ac:dyDescent="0.4">
      <c r="A32" s="156">
        <v>45664</v>
      </c>
      <c r="B32" s="151" t="s">
        <v>116</v>
      </c>
      <c r="C32" s="157" t="s">
        <v>162</v>
      </c>
      <c r="D32" s="158">
        <v>1.71</v>
      </c>
      <c r="E32" s="157" t="s">
        <v>173</v>
      </c>
    </row>
    <row r="33" spans="1:5" ht="16" thickBot="1" x14ac:dyDescent="0.4">
      <c r="A33" s="156">
        <v>45664</v>
      </c>
      <c r="B33" s="151" t="s">
        <v>116</v>
      </c>
      <c r="C33" s="157" t="s">
        <v>162</v>
      </c>
      <c r="D33" s="158">
        <v>1.71</v>
      </c>
      <c r="E33" s="157" t="s">
        <v>166</v>
      </c>
    </row>
    <row r="34" spans="1:5" ht="16" thickBot="1" x14ac:dyDescent="0.4">
      <c r="A34" s="156">
        <v>45664</v>
      </c>
      <c r="B34" s="151" t="s">
        <v>116</v>
      </c>
      <c r="C34" s="157" t="s">
        <v>162</v>
      </c>
      <c r="D34" s="158">
        <v>1.71</v>
      </c>
      <c r="E34" s="157" t="s">
        <v>166</v>
      </c>
    </row>
    <row r="35" spans="1:5" ht="16" thickBot="1" x14ac:dyDescent="0.4">
      <c r="A35" s="156">
        <v>45664</v>
      </c>
      <c r="B35" s="151" t="s">
        <v>116</v>
      </c>
      <c r="C35" s="157" t="s">
        <v>164</v>
      </c>
      <c r="D35" s="158">
        <v>1.97</v>
      </c>
      <c r="E35" s="157" t="s">
        <v>166</v>
      </c>
    </row>
    <row r="36" spans="1:5" ht="16" thickBot="1" x14ac:dyDescent="0.4">
      <c r="A36" s="156">
        <v>45664</v>
      </c>
      <c r="B36" s="151" t="s">
        <v>116</v>
      </c>
      <c r="C36" s="157" t="s">
        <v>162</v>
      </c>
      <c r="D36" s="158">
        <v>1.71</v>
      </c>
      <c r="E36" s="157" t="s">
        <v>166</v>
      </c>
    </row>
    <row r="37" spans="1:5" ht="16" thickBot="1" x14ac:dyDescent="0.4">
      <c r="A37" s="156">
        <v>45665</v>
      </c>
      <c r="B37" s="151" t="s">
        <v>116</v>
      </c>
      <c r="C37" s="157" t="s">
        <v>162</v>
      </c>
      <c r="D37" s="158">
        <v>1.77</v>
      </c>
      <c r="E37" s="157" t="s">
        <v>166</v>
      </c>
    </row>
    <row r="38" spans="1:5" ht="16" thickBot="1" x14ac:dyDescent="0.4">
      <c r="A38" s="156">
        <v>45665</v>
      </c>
      <c r="B38" s="151" t="s">
        <v>116</v>
      </c>
      <c r="C38" s="157" t="s">
        <v>162</v>
      </c>
      <c r="D38" s="158">
        <v>1.66</v>
      </c>
      <c r="E38" s="157" t="s">
        <v>166</v>
      </c>
    </row>
    <row r="39" spans="1:5" ht="16" thickBot="1" x14ac:dyDescent="0.4">
      <c r="A39" s="156">
        <v>45665</v>
      </c>
      <c r="B39" s="151" t="s">
        <v>116</v>
      </c>
      <c r="C39" s="157" t="s">
        <v>164</v>
      </c>
      <c r="D39" s="158">
        <v>1.65</v>
      </c>
      <c r="E39" s="157" t="s">
        <v>168</v>
      </c>
    </row>
    <row r="40" spans="1:5" ht="16" thickBot="1" x14ac:dyDescent="0.4">
      <c r="A40" s="156">
        <v>45665</v>
      </c>
      <c r="B40" s="151" t="s">
        <v>116</v>
      </c>
      <c r="C40" s="157" t="s">
        <v>162</v>
      </c>
      <c r="D40" s="158">
        <v>1.61</v>
      </c>
      <c r="E40" s="157" t="s">
        <v>174</v>
      </c>
    </row>
    <row r="41" spans="1:5" ht="16" thickBot="1" x14ac:dyDescent="0.4">
      <c r="A41" s="156">
        <v>45665</v>
      </c>
      <c r="B41" s="151" t="s">
        <v>116</v>
      </c>
      <c r="C41" s="157" t="s">
        <v>162</v>
      </c>
      <c r="D41" s="158">
        <v>1.58</v>
      </c>
      <c r="E41" s="157" t="s">
        <v>166</v>
      </c>
    </row>
    <row r="42" spans="1:5" ht="16" thickBot="1" x14ac:dyDescent="0.4">
      <c r="A42" s="156">
        <v>45665</v>
      </c>
      <c r="B42" s="151" t="s">
        <v>116</v>
      </c>
      <c r="C42" s="157" t="s">
        <v>162</v>
      </c>
      <c r="D42" s="158">
        <v>1.71</v>
      </c>
      <c r="E42" s="157" t="s">
        <v>166</v>
      </c>
    </row>
    <row r="43" spans="1:5" ht="16" thickBot="1" x14ac:dyDescent="0.4">
      <c r="A43" s="156">
        <v>45665</v>
      </c>
      <c r="B43" s="151" t="s">
        <v>116</v>
      </c>
      <c r="C43" s="157" t="s">
        <v>162</v>
      </c>
      <c r="D43" s="158">
        <v>1.71</v>
      </c>
      <c r="E43" s="157" t="s">
        <v>171</v>
      </c>
    </row>
    <row r="44" spans="1:5" ht="16" thickBot="1" x14ac:dyDescent="0.4">
      <c r="A44" s="156">
        <v>45665</v>
      </c>
      <c r="B44" s="151" t="s">
        <v>116</v>
      </c>
      <c r="C44" s="157" t="s">
        <v>162</v>
      </c>
      <c r="D44" s="158">
        <v>1.71</v>
      </c>
      <c r="E44" s="157" t="s">
        <v>166</v>
      </c>
    </row>
    <row r="45" spans="1:5" ht="16" thickBot="1" x14ac:dyDescent="0.4">
      <c r="A45" s="156">
        <v>45665</v>
      </c>
      <c r="B45" s="151" t="s">
        <v>116</v>
      </c>
      <c r="C45" s="157" t="s">
        <v>164</v>
      </c>
      <c r="D45" s="158">
        <v>1.97</v>
      </c>
      <c r="E45" s="157" t="s">
        <v>166</v>
      </c>
    </row>
    <row r="46" spans="1:5" ht="16" thickBot="1" x14ac:dyDescent="0.4">
      <c r="A46" s="156">
        <v>45666</v>
      </c>
      <c r="B46" s="151" t="s">
        <v>116</v>
      </c>
      <c r="C46" s="157" t="s">
        <v>162</v>
      </c>
      <c r="D46" s="158">
        <v>1.77</v>
      </c>
      <c r="E46" s="157" t="s">
        <v>166</v>
      </c>
    </row>
    <row r="47" spans="1:5" ht="16" thickBot="1" x14ac:dyDescent="0.4">
      <c r="A47" s="156">
        <v>45666</v>
      </c>
      <c r="B47" s="151" t="s">
        <v>116</v>
      </c>
      <c r="C47" s="157" t="s">
        <v>162</v>
      </c>
      <c r="D47" s="158">
        <v>1.66</v>
      </c>
      <c r="E47" s="157" t="s">
        <v>166</v>
      </c>
    </row>
    <row r="48" spans="1:5" ht="16" thickBot="1" x14ac:dyDescent="0.4">
      <c r="A48" s="156">
        <v>45666</v>
      </c>
      <c r="B48" s="151" t="s">
        <v>116</v>
      </c>
      <c r="C48" s="157" t="s">
        <v>162</v>
      </c>
      <c r="D48" s="158">
        <v>1.58</v>
      </c>
      <c r="E48" s="157" t="s">
        <v>166</v>
      </c>
    </row>
    <row r="49" spans="1:5" ht="16" thickBot="1" x14ac:dyDescent="0.4">
      <c r="A49" s="156">
        <v>45666</v>
      </c>
      <c r="B49" s="151" t="s">
        <v>116</v>
      </c>
      <c r="C49" s="157" t="s">
        <v>164</v>
      </c>
      <c r="D49" s="158">
        <v>1.65</v>
      </c>
      <c r="E49" s="157" t="s">
        <v>168</v>
      </c>
    </row>
    <row r="50" spans="1:5" ht="16" thickBot="1" x14ac:dyDescent="0.4">
      <c r="A50" s="156">
        <v>45666</v>
      </c>
      <c r="B50" s="151" t="s">
        <v>116</v>
      </c>
      <c r="C50" s="157" t="s">
        <v>162</v>
      </c>
      <c r="D50" s="158">
        <v>1.61</v>
      </c>
      <c r="E50" s="157" t="s">
        <v>174</v>
      </c>
    </row>
    <row r="51" spans="1:5" ht="16" thickBot="1" x14ac:dyDescent="0.4">
      <c r="A51" s="156">
        <v>45666</v>
      </c>
      <c r="B51" s="151" t="s">
        <v>116</v>
      </c>
      <c r="C51" s="157" t="s">
        <v>162</v>
      </c>
      <c r="D51" s="158">
        <v>1.71</v>
      </c>
      <c r="E51" s="157" t="s">
        <v>175</v>
      </c>
    </row>
    <row r="52" spans="1:5" ht="16" thickBot="1" x14ac:dyDescent="0.4">
      <c r="A52" s="156">
        <v>45666</v>
      </c>
      <c r="B52" s="151" t="s">
        <v>116</v>
      </c>
      <c r="C52" s="157" t="s">
        <v>162</v>
      </c>
      <c r="D52" s="158">
        <v>1.71</v>
      </c>
      <c r="E52" s="157" t="s">
        <v>166</v>
      </c>
    </row>
    <row r="53" spans="1:5" ht="16" thickBot="1" x14ac:dyDescent="0.4">
      <c r="A53" s="156">
        <v>45666</v>
      </c>
      <c r="B53" s="151" t="s">
        <v>116</v>
      </c>
      <c r="C53" s="157" t="s">
        <v>162</v>
      </c>
      <c r="D53" s="158">
        <v>1.71</v>
      </c>
      <c r="E53" s="157" t="s">
        <v>166</v>
      </c>
    </row>
    <row r="54" spans="1:5" ht="16" thickBot="1" x14ac:dyDescent="0.4">
      <c r="A54" s="156">
        <v>45666</v>
      </c>
      <c r="B54" s="151" t="s">
        <v>116</v>
      </c>
      <c r="C54" s="157" t="s">
        <v>164</v>
      </c>
      <c r="D54" s="158">
        <v>1.97</v>
      </c>
      <c r="E54" s="157" t="s">
        <v>166</v>
      </c>
    </row>
    <row r="55" spans="1:5" ht="16" thickBot="1" x14ac:dyDescent="0.4">
      <c r="A55" s="156">
        <v>45666</v>
      </c>
      <c r="B55" s="151" t="s">
        <v>116</v>
      </c>
      <c r="C55" s="157" t="s">
        <v>162</v>
      </c>
      <c r="D55" s="158">
        <v>1.71</v>
      </c>
      <c r="E55" s="157" t="s">
        <v>166</v>
      </c>
    </row>
    <row r="56" spans="1:5" ht="16" thickBot="1" x14ac:dyDescent="0.4">
      <c r="A56" s="156">
        <v>45667</v>
      </c>
      <c r="B56" s="151" t="s">
        <v>116</v>
      </c>
      <c r="C56" s="157" t="s">
        <v>162</v>
      </c>
      <c r="D56" s="158">
        <v>1.66</v>
      </c>
      <c r="E56" s="157" t="s">
        <v>166</v>
      </c>
    </row>
    <row r="57" spans="1:5" ht="16" thickBot="1" x14ac:dyDescent="0.4">
      <c r="A57" s="156">
        <v>45667</v>
      </c>
      <c r="B57" s="151" t="s">
        <v>116</v>
      </c>
      <c r="C57" s="157" t="s">
        <v>162</v>
      </c>
      <c r="D57" s="158">
        <v>1.58</v>
      </c>
      <c r="E57" s="157" t="s">
        <v>166</v>
      </c>
    </row>
    <row r="58" spans="1:5" ht="16" thickBot="1" x14ac:dyDescent="0.4">
      <c r="A58" s="156">
        <v>45667</v>
      </c>
      <c r="B58" s="151" t="s">
        <v>116</v>
      </c>
      <c r="C58" s="157" t="s">
        <v>162</v>
      </c>
      <c r="D58" s="158">
        <v>1.68</v>
      </c>
      <c r="E58" s="157" t="s">
        <v>167</v>
      </c>
    </row>
    <row r="59" spans="1:5" ht="16" thickBot="1" x14ac:dyDescent="0.4">
      <c r="A59" s="156">
        <v>45667</v>
      </c>
      <c r="B59" s="151" t="s">
        <v>116</v>
      </c>
      <c r="C59" s="157" t="s">
        <v>164</v>
      </c>
      <c r="D59" s="158">
        <v>1.65</v>
      </c>
      <c r="E59" s="157" t="s">
        <v>168</v>
      </c>
    </row>
    <row r="60" spans="1:5" ht="16" thickBot="1" x14ac:dyDescent="0.4">
      <c r="A60" s="156">
        <v>45667</v>
      </c>
      <c r="B60" s="151" t="s">
        <v>116</v>
      </c>
      <c r="C60" s="157" t="s">
        <v>162</v>
      </c>
      <c r="D60" s="158">
        <v>1.61</v>
      </c>
      <c r="E60" s="157" t="s">
        <v>170</v>
      </c>
    </row>
    <row r="61" spans="1:5" ht="16" thickBot="1" x14ac:dyDescent="0.4">
      <c r="A61" s="156">
        <v>45667</v>
      </c>
      <c r="B61" s="151" t="s">
        <v>116</v>
      </c>
      <c r="C61" s="157" t="s">
        <v>164</v>
      </c>
      <c r="D61" s="158">
        <v>1.97</v>
      </c>
      <c r="E61" s="157" t="s">
        <v>166</v>
      </c>
    </row>
    <row r="62" spans="1:5" ht="16" thickBot="1" x14ac:dyDescent="0.4">
      <c r="A62" s="156">
        <v>45667</v>
      </c>
      <c r="B62" s="151" t="s">
        <v>116</v>
      </c>
      <c r="C62" s="157" t="s">
        <v>162</v>
      </c>
      <c r="D62" s="158">
        <v>1.71</v>
      </c>
      <c r="E62" s="157" t="s">
        <v>171</v>
      </c>
    </row>
    <row r="63" spans="1:5" ht="16" thickBot="1" x14ac:dyDescent="0.4">
      <c r="A63" s="156">
        <v>45667</v>
      </c>
      <c r="B63" s="151" t="s">
        <v>116</v>
      </c>
      <c r="C63" s="157" t="s">
        <v>162</v>
      </c>
      <c r="D63" s="158">
        <v>1.71</v>
      </c>
      <c r="E63" s="157" t="s">
        <v>166</v>
      </c>
    </row>
    <row r="64" spans="1:5" ht="16" thickBot="1" x14ac:dyDescent="0.4">
      <c r="A64" s="156">
        <v>45667</v>
      </c>
      <c r="B64" s="151" t="s">
        <v>116</v>
      </c>
      <c r="C64" s="157" t="s">
        <v>162</v>
      </c>
      <c r="D64" s="158">
        <v>1.71</v>
      </c>
      <c r="E64" s="157" t="s">
        <v>166</v>
      </c>
    </row>
    <row r="65" spans="1:5" ht="16" thickBot="1" x14ac:dyDescent="0.4">
      <c r="A65" s="156">
        <v>45667</v>
      </c>
      <c r="B65" s="151" t="s">
        <v>116</v>
      </c>
      <c r="C65" s="157" t="s">
        <v>162</v>
      </c>
      <c r="D65" s="158">
        <v>1.71</v>
      </c>
      <c r="E65" s="157" t="s">
        <v>166</v>
      </c>
    </row>
    <row r="66" spans="1:5" ht="16" thickBot="1" x14ac:dyDescent="0.4">
      <c r="A66" s="156">
        <v>45670</v>
      </c>
      <c r="B66" s="151" t="s">
        <v>116</v>
      </c>
      <c r="C66" s="157" t="s">
        <v>162</v>
      </c>
      <c r="D66" s="158">
        <v>1.77</v>
      </c>
      <c r="E66" s="157" t="s">
        <v>166</v>
      </c>
    </row>
    <row r="67" spans="1:5" ht="16" thickBot="1" x14ac:dyDescent="0.4">
      <c r="A67" s="156">
        <v>45670</v>
      </c>
      <c r="B67" s="151" t="s">
        <v>116</v>
      </c>
      <c r="C67" s="157" t="s">
        <v>162</v>
      </c>
      <c r="D67" s="158">
        <v>1.66</v>
      </c>
      <c r="E67" s="157" t="s">
        <v>166</v>
      </c>
    </row>
    <row r="68" spans="1:5" ht="16" thickBot="1" x14ac:dyDescent="0.4">
      <c r="A68" s="156">
        <v>45670</v>
      </c>
      <c r="B68" s="151" t="s">
        <v>116</v>
      </c>
      <c r="C68" s="157" t="s">
        <v>162</v>
      </c>
      <c r="D68" s="158">
        <v>1.58</v>
      </c>
      <c r="E68" s="157" t="s">
        <v>166</v>
      </c>
    </row>
    <row r="69" spans="1:5" ht="16" thickBot="1" x14ac:dyDescent="0.4">
      <c r="A69" s="156">
        <v>45670</v>
      </c>
      <c r="B69" s="151" t="s">
        <v>116</v>
      </c>
      <c r="C69" s="157" t="s">
        <v>162</v>
      </c>
      <c r="D69" s="158">
        <v>1.61</v>
      </c>
      <c r="E69" s="157" t="s">
        <v>174</v>
      </c>
    </row>
    <row r="70" spans="1:5" ht="16" thickBot="1" x14ac:dyDescent="0.4">
      <c r="A70" s="156">
        <v>45670</v>
      </c>
      <c r="B70" s="151" t="s">
        <v>116</v>
      </c>
      <c r="C70" s="157" t="s">
        <v>164</v>
      </c>
      <c r="D70" s="158">
        <v>1.65</v>
      </c>
      <c r="E70" s="157" t="s">
        <v>168</v>
      </c>
    </row>
    <row r="71" spans="1:5" ht="16" thickBot="1" x14ac:dyDescent="0.4">
      <c r="A71" s="156">
        <v>45670</v>
      </c>
      <c r="B71" s="151" t="s">
        <v>116</v>
      </c>
      <c r="C71" s="157" t="s">
        <v>162</v>
      </c>
      <c r="D71" s="158">
        <v>1.71</v>
      </c>
      <c r="E71" s="157" t="s">
        <v>166</v>
      </c>
    </row>
    <row r="72" spans="1:5" ht="16" thickBot="1" x14ac:dyDescent="0.4">
      <c r="A72" s="156">
        <v>45670</v>
      </c>
      <c r="B72" s="151" t="s">
        <v>116</v>
      </c>
      <c r="C72" s="157" t="s">
        <v>162</v>
      </c>
      <c r="D72" s="158">
        <v>1.71</v>
      </c>
      <c r="E72" s="157" t="s">
        <v>171</v>
      </c>
    </row>
    <row r="73" spans="1:5" ht="16" thickBot="1" x14ac:dyDescent="0.4">
      <c r="A73" s="156">
        <v>45670</v>
      </c>
      <c r="B73" s="151" t="s">
        <v>116</v>
      </c>
      <c r="C73" s="157" t="s">
        <v>162</v>
      </c>
      <c r="D73" s="158">
        <v>1.71</v>
      </c>
      <c r="E73" s="157" t="s">
        <v>166</v>
      </c>
    </row>
    <row r="74" spans="1:5" ht="16" thickBot="1" x14ac:dyDescent="0.4">
      <c r="A74" s="156">
        <v>45670</v>
      </c>
      <c r="B74" s="151" t="s">
        <v>116</v>
      </c>
      <c r="C74" s="157" t="s">
        <v>162</v>
      </c>
      <c r="D74" s="158">
        <v>1.71</v>
      </c>
      <c r="E74" s="159" t="s">
        <v>176</v>
      </c>
    </row>
    <row r="75" spans="1:5" ht="16" thickBot="1" x14ac:dyDescent="0.4">
      <c r="A75" s="156">
        <v>45671</v>
      </c>
      <c r="B75" s="151" t="s">
        <v>116</v>
      </c>
      <c r="C75" s="157" t="s">
        <v>162</v>
      </c>
      <c r="D75" s="158">
        <v>1.77</v>
      </c>
      <c r="E75" s="157" t="s">
        <v>166</v>
      </c>
    </row>
    <row r="76" spans="1:5" ht="16" thickBot="1" x14ac:dyDescent="0.4">
      <c r="A76" s="156">
        <v>45671</v>
      </c>
      <c r="B76" s="151" t="s">
        <v>116</v>
      </c>
      <c r="C76" s="157" t="s">
        <v>162</v>
      </c>
      <c r="D76" s="158">
        <v>1.59</v>
      </c>
      <c r="E76" s="157" t="s">
        <v>166</v>
      </c>
    </row>
    <row r="77" spans="1:5" ht="16" thickBot="1" x14ac:dyDescent="0.4">
      <c r="A77" s="156">
        <v>45671</v>
      </c>
      <c r="B77" s="151" t="s">
        <v>116</v>
      </c>
      <c r="C77" s="157" t="s">
        <v>162</v>
      </c>
      <c r="D77" s="158">
        <v>1.66</v>
      </c>
      <c r="E77" s="157" t="s">
        <v>166</v>
      </c>
    </row>
    <row r="78" spans="1:5" ht="16" thickBot="1" x14ac:dyDescent="0.4">
      <c r="A78" s="156">
        <v>45671</v>
      </c>
      <c r="B78" s="151" t="s">
        <v>116</v>
      </c>
      <c r="C78" s="157" t="s">
        <v>162</v>
      </c>
      <c r="D78" s="158">
        <v>1.58</v>
      </c>
      <c r="E78" s="157" t="s">
        <v>166</v>
      </c>
    </row>
    <row r="79" spans="1:5" ht="16" thickBot="1" x14ac:dyDescent="0.4">
      <c r="A79" s="156">
        <v>45671</v>
      </c>
      <c r="B79" s="151" t="s">
        <v>116</v>
      </c>
      <c r="C79" s="157" t="s">
        <v>162</v>
      </c>
      <c r="D79" s="158">
        <v>1.61</v>
      </c>
      <c r="E79" s="159" t="s">
        <v>174</v>
      </c>
    </row>
    <row r="80" spans="1:5" ht="16" thickBot="1" x14ac:dyDescent="0.4">
      <c r="A80" s="156">
        <v>45671</v>
      </c>
      <c r="B80" s="151" t="s">
        <v>116</v>
      </c>
      <c r="C80" s="157" t="s">
        <v>164</v>
      </c>
      <c r="D80" s="158">
        <v>1.65</v>
      </c>
      <c r="E80" s="159" t="s">
        <v>168</v>
      </c>
    </row>
    <row r="81" spans="1:5" ht="16" thickBot="1" x14ac:dyDescent="0.4">
      <c r="A81" s="156">
        <v>45671</v>
      </c>
      <c r="B81" s="151" t="s">
        <v>116</v>
      </c>
      <c r="C81" s="157" t="s">
        <v>164</v>
      </c>
      <c r="D81" s="158">
        <v>1.97</v>
      </c>
      <c r="E81" s="157" t="s">
        <v>166</v>
      </c>
    </row>
    <row r="82" spans="1:5" ht="16" thickBot="1" x14ac:dyDescent="0.4">
      <c r="A82" s="156">
        <v>45671</v>
      </c>
      <c r="B82" s="151" t="s">
        <v>116</v>
      </c>
      <c r="C82" s="157" t="s">
        <v>162</v>
      </c>
      <c r="D82" s="158">
        <v>1.71</v>
      </c>
      <c r="E82" s="157" t="s">
        <v>166</v>
      </c>
    </row>
    <row r="83" spans="1:5" ht="16" thickBot="1" x14ac:dyDescent="0.4">
      <c r="A83" s="156">
        <v>45671</v>
      </c>
      <c r="B83" s="151" t="s">
        <v>116</v>
      </c>
      <c r="C83" s="157" t="s">
        <v>162</v>
      </c>
      <c r="D83" s="158">
        <v>1.71</v>
      </c>
      <c r="E83" s="159" t="s">
        <v>171</v>
      </c>
    </row>
    <row r="84" spans="1:5" ht="16" thickBot="1" x14ac:dyDescent="0.4">
      <c r="A84" s="156">
        <v>45671</v>
      </c>
      <c r="B84" s="151" t="s">
        <v>116</v>
      </c>
      <c r="C84" s="157" t="s">
        <v>162</v>
      </c>
      <c r="D84" s="158">
        <v>1.71</v>
      </c>
      <c r="E84" s="157" t="s">
        <v>166</v>
      </c>
    </row>
    <row r="85" spans="1:5" ht="16" thickBot="1" x14ac:dyDescent="0.4">
      <c r="A85" s="156">
        <v>45671</v>
      </c>
      <c r="B85" s="151" t="s">
        <v>116</v>
      </c>
      <c r="C85" s="157" t="s">
        <v>162</v>
      </c>
      <c r="D85" s="158">
        <v>1.71</v>
      </c>
      <c r="E85" s="159" t="s">
        <v>177</v>
      </c>
    </row>
    <row r="86" spans="1:5" ht="16" thickBot="1" x14ac:dyDescent="0.4">
      <c r="A86" s="156">
        <v>45671</v>
      </c>
      <c r="B86" s="151" t="s">
        <v>116</v>
      </c>
      <c r="C86" s="157" t="s">
        <v>162</v>
      </c>
      <c r="D86" s="158">
        <v>1.71</v>
      </c>
      <c r="E86" s="157" t="s">
        <v>166</v>
      </c>
    </row>
    <row r="87" spans="1:5" ht="16" thickBot="1" x14ac:dyDescent="0.4">
      <c r="A87" s="156">
        <v>45671</v>
      </c>
      <c r="B87" s="151" t="s">
        <v>116</v>
      </c>
      <c r="C87" s="157" t="s">
        <v>162</v>
      </c>
      <c r="D87" s="158">
        <v>1.59</v>
      </c>
      <c r="E87" s="157" t="s">
        <v>166</v>
      </c>
    </row>
    <row r="88" spans="1:5" ht="16" thickBot="1" x14ac:dyDescent="0.4">
      <c r="A88" s="156">
        <v>45672</v>
      </c>
      <c r="B88" s="151" t="s">
        <v>116</v>
      </c>
      <c r="C88" s="157" t="s">
        <v>162</v>
      </c>
      <c r="D88" s="158">
        <v>1.77</v>
      </c>
      <c r="E88" s="157" t="s">
        <v>166</v>
      </c>
    </row>
    <row r="89" spans="1:5" ht="16" thickBot="1" x14ac:dyDescent="0.4">
      <c r="A89" s="156">
        <v>45672</v>
      </c>
      <c r="B89" s="151" t="s">
        <v>116</v>
      </c>
      <c r="C89" s="157" t="s">
        <v>162</v>
      </c>
      <c r="D89" s="158">
        <v>1.59</v>
      </c>
      <c r="E89" s="157" t="s">
        <v>166</v>
      </c>
    </row>
    <row r="90" spans="1:5" ht="16" thickBot="1" x14ac:dyDescent="0.4">
      <c r="A90" s="156">
        <v>45672</v>
      </c>
      <c r="B90" s="151" t="s">
        <v>116</v>
      </c>
      <c r="C90" s="157" t="s">
        <v>162</v>
      </c>
      <c r="D90" s="158">
        <v>1.66</v>
      </c>
      <c r="E90" s="157" t="s">
        <v>166</v>
      </c>
    </row>
    <row r="91" spans="1:5" ht="16" thickBot="1" x14ac:dyDescent="0.4">
      <c r="A91" s="156">
        <v>45672</v>
      </c>
      <c r="B91" s="151" t="s">
        <v>116</v>
      </c>
      <c r="C91" s="157" t="s">
        <v>162</v>
      </c>
      <c r="D91" s="158">
        <v>1.58</v>
      </c>
      <c r="E91" s="157" t="s">
        <v>166</v>
      </c>
    </row>
    <row r="92" spans="1:5" ht="16" thickBot="1" x14ac:dyDescent="0.4">
      <c r="A92" s="156">
        <v>45672</v>
      </c>
      <c r="B92" s="151" t="s">
        <v>116</v>
      </c>
      <c r="C92" s="157" t="s">
        <v>164</v>
      </c>
      <c r="D92" s="158">
        <v>1.65</v>
      </c>
      <c r="E92" s="159" t="s">
        <v>168</v>
      </c>
    </row>
    <row r="93" spans="1:5" ht="16" thickBot="1" x14ac:dyDescent="0.4">
      <c r="A93" s="156">
        <v>45672</v>
      </c>
      <c r="B93" s="151" t="s">
        <v>116</v>
      </c>
      <c r="C93" s="157" t="s">
        <v>162</v>
      </c>
      <c r="D93" s="158">
        <v>1.61</v>
      </c>
      <c r="E93" s="159" t="s">
        <v>174</v>
      </c>
    </row>
    <row r="94" spans="1:5" ht="16" thickBot="1" x14ac:dyDescent="0.4">
      <c r="A94" s="156">
        <v>45672</v>
      </c>
      <c r="B94" s="151" t="s">
        <v>116</v>
      </c>
      <c r="C94" s="157" t="s">
        <v>164</v>
      </c>
      <c r="D94" s="158">
        <v>1.97</v>
      </c>
      <c r="E94" s="157" t="s">
        <v>166</v>
      </c>
    </row>
    <row r="95" spans="1:5" ht="16" thickBot="1" x14ac:dyDescent="0.4">
      <c r="A95" s="156">
        <v>45672</v>
      </c>
      <c r="B95" s="151" t="s">
        <v>116</v>
      </c>
      <c r="C95" s="157" t="s">
        <v>162</v>
      </c>
      <c r="D95" s="158">
        <v>1.71</v>
      </c>
      <c r="E95" s="157" t="s">
        <v>166</v>
      </c>
    </row>
    <row r="96" spans="1:5" ht="16" thickBot="1" x14ac:dyDescent="0.4">
      <c r="A96" s="156">
        <v>45672</v>
      </c>
      <c r="B96" s="151" t="s">
        <v>116</v>
      </c>
      <c r="C96" s="157" t="s">
        <v>162</v>
      </c>
      <c r="D96" s="158">
        <v>1.71</v>
      </c>
      <c r="E96" s="159" t="s">
        <v>171</v>
      </c>
    </row>
    <row r="97" spans="1:5" ht="16" thickBot="1" x14ac:dyDescent="0.4">
      <c r="A97" s="156">
        <v>45672</v>
      </c>
      <c r="B97" s="151" t="s">
        <v>116</v>
      </c>
      <c r="C97" s="157" t="s">
        <v>162</v>
      </c>
      <c r="D97" s="158">
        <v>1.71</v>
      </c>
      <c r="E97" s="157" t="s">
        <v>166</v>
      </c>
    </row>
    <row r="98" spans="1:5" ht="16" thickBot="1" x14ac:dyDescent="0.4">
      <c r="A98" s="156">
        <v>45672</v>
      </c>
      <c r="B98" s="151" t="s">
        <v>116</v>
      </c>
      <c r="C98" s="157" t="s">
        <v>162</v>
      </c>
      <c r="D98" s="158">
        <v>1.71</v>
      </c>
      <c r="E98" s="159" t="s">
        <v>178</v>
      </c>
    </row>
    <row r="99" spans="1:5" ht="16" thickBot="1" x14ac:dyDescent="0.4">
      <c r="A99" s="156">
        <v>45673</v>
      </c>
      <c r="B99" s="151" t="s">
        <v>116</v>
      </c>
      <c r="C99" s="157" t="s">
        <v>162</v>
      </c>
      <c r="D99" s="158">
        <v>1.77</v>
      </c>
      <c r="E99" s="157" t="s">
        <v>166</v>
      </c>
    </row>
    <row r="100" spans="1:5" ht="16" thickBot="1" x14ac:dyDescent="0.4">
      <c r="A100" s="156">
        <v>45673</v>
      </c>
      <c r="B100" s="151" t="s">
        <v>116</v>
      </c>
      <c r="C100" s="157" t="s">
        <v>162</v>
      </c>
      <c r="D100" s="158">
        <v>1.59</v>
      </c>
      <c r="E100" s="157" t="s">
        <v>166</v>
      </c>
    </row>
    <row r="101" spans="1:5" ht="16" thickBot="1" x14ac:dyDescent="0.4">
      <c r="A101" s="156">
        <v>45673</v>
      </c>
      <c r="B101" s="151" t="s">
        <v>116</v>
      </c>
      <c r="C101" s="157" t="s">
        <v>162</v>
      </c>
      <c r="D101" s="158">
        <v>1.66</v>
      </c>
      <c r="E101" s="157" t="s">
        <v>166</v>
      </c>
    </row>
    <row r="102" spans="1:5" ht="16" thickBot="1" x14ac:dyDescent="0.4">
      <c r="A102" s="156">
        <v>45673</v>
      </c>
      <c r="B102" s="151" t="s">
        <v>116</v>
      </c>
      <c r="C102" s="157" t="s">
        <v>162</v>
      </c>
      <c r="D102" s="158">
        <v>1.58</v>
      </c>
      <c r="E102" s="157" t="s">
        <v>166</v>
      </c>
    </row>
    <row r="103" spans="1:5" ht="16" thickBot="1" x14ac:dyDescent="0.4">
      <c r="A103" s="156">
        <v>45673</v>
      </c>
      <c r="B103" s="151" t="s">
        <v>116</v>
      </c>
      <c r="C103" s="157" t="s">
        <v>164</v>
      </c>
      <c r="D103" s="158">
        <v>1.65</v>
      </c>
      <c r="E103" s="159" t="s">
        <v>168</v>
      </c>
    </row>
    <row r="104" spans="1:5" ht="16" thickBot="1" x14ac:dyDescent="0.4">
      <c r="A104" s="156">
        <v>45673</v>
      </c>
      <c r="B104" s="151" t="s">
        <v>116</v>
      </c>
      <c r="C104" s="157" t="s">
        <v>162</v>
      </c>
      <c r="D104" s="158">
        <v>1.61</v>
      </c>
      <c r="E104" s="159" t="s">
        <v>174</v>
      </c>
    </row>
    <row r="105" spans="1:5" ht="16" thickBot="1" x14ac:dyDescent="0.4">
      <c r="A105" s="156">
        <v>45673</v>
      </c>
      <c r="B105" s="151" t="s">
        <v>116</v>
      </c>
      <c r="C105" s="157" t="s">
        <v>162</v>
      </c>
      <c r="D105" s="158">
        <v>1.71</v>
      </c>
      <c r="E105" s="157" t="s">
        <v>166</v>
      </c>
    </row>
    <row r="106" spans="1:5" ht="16" thickBot="1" x14ac:dyDescent="0.4">
      <c r="A106" s="156">
        <v>45673</v>
      </c>
      <c r="B106" s="151" t="s">
        <v>116</v>
      </c>
      <c r="C106" s="157" t="s">
        <v>162</v>
      </c>
      <c r="D106" s="158">
        <v>1.71</v>
      </c>
      <c r="E106" s="157" t="s">
        <v>166</v>
      </c>
    </row>
    <row r="107" spans="1:5" ht="16" thickBot="1" x14ac:dyDescent="0.4">
      <c r="A107" s="156">
        <v>45673</v>
      </c>
      <c r="B107" s="151" t="s">
        <v>116</v>
      </c>
      <c r="C107" s="157" t="s">
        <v>162</v>
      </c>
      <c r="D107" s="158">
        <v>1.71</v>
      </c>
      <c r="E107" s="159" t="s">
        <v>175</v>
      </c>
    </row>
    <row r="108" spans="1:5" ht="16" thickBot="1" x14ac:dyDescent="0.4">
      <c r="A108" s="156">
        <v>45673</v>
      </c>
      <c r="B108" s="151" t="s">
        <v>116</v>
      </c>
      <c r="C108" s="157" t="s">
        <v>164</v>
      </c>
      <c r="D108" s="158">
        <v>1.97</v>
      </c>
      <c r="E108" s="157" t="s">
        <v>166</v>
      </c>
    </row>
    <row r="109" spans="1:5" ht="16" thickBot="1" x14ac:dyDescent="0.4">
      <c r="A109" s="156">
        <v>45673</v>
      </c>
      <c r="B109" s="151" t="s">
        <v>116</v>
      </c>
      <c r="C109" s="157" t="s">
        <v>162</v>
      </c>
      <c r="D109" s="158">
        <v>1.71</v>
      </c>
      <c r="E109" s="159" t="s">
        <v>178</v>
      </c>
    </row>
    <row r="110" spans="1:5" ht="16" thickBot="1" x14ac:dyDescent="0.4">
      <c r="A110" s="156">
        <v>45673</v>
      </c>
      <c r="B110" s="151" t="s">
        <v>116</v>
      </c>
      <c r="C110" s="157" t="s">
        <v>162</v>
      </c>
      <c r="D110" s="158">
        <v>1.71</v>
      </c>
      <c r="E110" s="157" t="s">
        <v>166</v>
      </c>
    </row>
    <row r="111" spans="1:5" ht="16" thickBot="1" x14ac:dyDescent="0.4">
      <c r="A111" s="156">
        <v>45673</v>
      </c>
      <c r="B111" s="151" t="s">
        <v>116</v>
      </c>
      <c r="C111" s="157" t="s">
        <v>162</v>
      </c>
      <c r="D111" s="158">
        <v>1.59</v>
      </c>
      <c r="E111" s="157" t="s">
        <v>166</v>
      </c>
    </row>
    <row r="112" spans="1:5" ht="16" thickBot="1" x14ac:dyDescent="0.4">
      <c r="A112" s="156">
        <v>45674</v>
      </c>
      <c r="B112" s="151" t="s">
        <v>116</v>
      </c>
      <c r="C112" s="157" t="s">
        <v>162</v>
      </c>
      <c r="D112" s="158">
        <v>1.66</v>
      </c>
      <c r="E112" s="157" t="s">
        <v>166</v>
      </c>
    </row>
    <row r="113" spans="1:5" ht="16" thickBot="1" x14ac:dyDescent="0.4">
      <c r="A113" s="156">
        <v>45674</v>
      </c>
      <c r="B113" s="151" t="s">
        <v>116</v>
      </c>
      <c r="C113" s="157" t="s">
        <v>162</v>
      </c>
      <c r="D113" s="158">
        <v>1.58</v>
      </c>
      <c r="E113" s="157" t="s">
        <v>166</v>
      </c>
    </row>
    <row r="114" spans="1:5" ht="16" thickBot="1" x14ac:dyDescent="0.4">
      <c r="A114" s="156">
        <v>45674</v>
      </c>
      <c r="B114" s="151" t="s">
        <v>116</v>
      </c>
      <c r="C114" s="157" t="s">
        <v>162</v>
      </c>
      <c r="D114" s="158">
        <v>1.61</v>
      </c>
      <c r="E114" s="159" t="s">
        <v>174</v>
      </c>
    </row>
    <row r="115" spans="1:5" ht="16" thickBot="1" x14ac:dyDescent="0.4">
      <c r="A115" s="156">
        <v>45674</v>
      </c>
      <c r="B115" s="151" t="s">
        <v>116</v>
      </c>
      <c r="C115" s="157" t="s">
        <v>164</v>
      </c>
      <c r="D115" s="158">
        <v>1.65</v>
      </c>
      <c r="E115" s="159" t="s">
        <v>168</v>
      </c>
    </row>
    <row r="116" spans="1:5" ht="16" thickBot="1" x14ac:dyDescent="0.4">
      <c r="A116" s="156">
        <v>45674</v>
      </c>
      <c r="B116" s="151" t="s">
        <v>116</v>
      </c>
      <c r="C116" s="157" t="s">
        <v>164</v>
      </c>
      <c r="D116" s="158">
        <v>1.97</v>
      </c>
      <c r="E116" s="157" t="s">
        <v>166</v>
      </c>
    </row>
    <row r="117" spans="1:5" ht="16" thickBot="1" x14ac:dyDescent="0.4">
      <c r="A117" s="156">
        <v>45674</v>
      </c>
      <c r="B117" s="151" t="s">
        <v>116</v>
      </c>
      <c r="C117" s="157" t="s">
        <v>162</v>
      </c>
      <c r="D117" s="158">
        <v>1.71</v>
      </c>
      <c r="E117" s="157" t="s">
        <v>166</v>
      </c>
    </row>
    <row r="118" spans="1:5" ht="16" thickBot="1" x14ac:dyDescent="0.4">
      <c r="A118" s="156">
        <v>45674</v>
      </c>
      <c r="B118" s="151" t="s">
        <v>116</v>
      </c>
      <c r="C118" s="157" t="s">
        <v>162</v>
      </c>
      <c r="D118" s="158">
        <v>1.71</v>
      </c>
      <c r="E118" s="159" t="s">
        <v>175</v>
      </c>
    </row>
    <row r="119" spans="1:5" ht="16" thickBot="1" x14ac:dyDescent="0.4">
      <c r="A119" s="156">
        <v>45674</v>
      </c>
      <c r="B119" s="151" t="s">
        <v>116</v>
      </c>
      <c r="C119" s="157" t="s">
        <v>162</v>
      </c>
      <c r="D119" s="158">
        <v>1.71</v>
      </c>
      <c r="E119" s="157" t="s">
        <v>166</v>
      </c>
    </row>
    <row r="120" spans="1:5" ht="16" thickBot="1" x14ac:dyDescent="0.4">
      <c r="A120" s="156">
        <v>45674</v>
      </c>
      <c r="B120" s="151" t="s">
        <v>116</v>
      </c>
      <c r="C120" s="157" t="s">
        <v>162</v>
      </c>
      <c r="D120" s="158">
        <v>1.71</v>
      </c>
      <c r="E120" s="159" t="s">
        <v>178</v>
      </c>
    </row>
    <row r="121" spans="1:5" ht="16" thickBot="1" x14ac:dyDescent="0.4">
      <c r="A121" s="156">
        <v>45677</v>
      </c>
      <c r="B121" s="151" t="s">
        <v>116</v>
      </c>
      <c r="C121" s="157" t="s">
        <v>162</v>
      </c>
      <c r="D121" s="158">
        <v>1.77</v>
      </c>
      <c r="E121" s="157" t="s">
        <v>166</v>
      </c>
    </row>
    <row r="122" spans="1:5" ht="16" thickBot="1" x14ac:dyDescent="0.4">
      <c r="A122" s="156">
        <v>45677</v>
      </c>
      <c r="B122" s="151" t="s">
        <v>116</v>
      </c>
      <c r="C122" s="157" t="s">
        <v>162</v>
      </c>
      <c r="D122" s="158">
        <v>1.66</v>
      </c>
      <c r="E122" s="157" t="s">
        <v>166</v>
      </c>
    </row>
    <row r="123" spans="1:5" ht="16" thickBot="1" x14ac:dyDescent="0.4">
      <c r="A123" s="156">
        <v>45677</v>
      </c>
      <c r="B123" s="151" t="s">
        <v>116</v>
      </c>
      <c r="C123" s="157" t="s">
        <v>162</v>
      </c>
      <c r="D123" s="158">
        <v>1.53</v>
      </c>
      <c r="E123" s="157" t="s">
        <v>166</v>
      </c>
    </row>
    <row r="124" spans="1:5" ht="16" thickBot="1" x14ac:dyDescent="0.4">
      <c r="A124" s="156">
        <v>45677</v>
      </c>
      <c r="B124" s="151" t="s">
        <v>116</v>
      </c>
      <c r="C124" s="157" t="s">
        <v>162</v>
      </c>
      <c r="D124" s="158">
        <v>1.58</v>
      </c>
      <c r="E124" s="157" t="s">
        <v>166</v>
      </c>
    </row>
    <row r="125" spans="1:5" ht="16" thickBot="1" x14ac:dyDescent="0.4">
      <c r="A125" s="156">
        <v>45677</v>
      </c>
      <c r="B125" s="151" t="s">
        <v>116</v>
      </c>
      <c r="C125" s="157" t="s">
        <v>162</v>
      </c>
      <c r="D125" s="158">
        <v>1.61</v>
      </c>
      <c r="E125" s="159" t="s">
        <v>174</v>
      </c>
    </row>
    <row r="126" spans="1:5" ht="16" thickBot="1" x14ac:dyDescent="0.4">
      <c r="A126" s="156">
        <v>45677</v>
      </c>
      <c r="B126" s="151" t="s">
        <v>116</v>
      </c>
      <c r="C126" s="157" t="s">
        <v>164</v>
      </c>
      <c r="D126" s="158">
        <v>1.65</v>
      </c>
      <c r="E126" s="157" t="s">
        <v>166</v>
      </c>
    </row>
    <row r="127" spans="1:5" ht="16" thickBot="1" x14ac:dyDescent="0.4">
      <c r="A127" s="156">
        <v>45677</v>
      </c>
      <c r="B127" s="151" t="s">
        <v>116</v>
      </c>
      <c r="C127" s="157" t="s">
        <v>162</v>
      </c>
      <c r="D127" s="158">
        <v>1.71</v>
      </c>
      <c r="E127" s="157" t="s">
        <v>166</v>
      </c>
    </row>
    <row r="128" spans="1:5" ht="16" thickBot="1" x14ac:dyDescent="0.4">
      <c r="A128" s="156">
        <v>45677</v>
      </c>
      <c r="B128" s="151" t="s">
        <v>116</v>
      </c>
      <c r="C128" s="157" t="s">
        <v>162</v>
      </c>
      <c r="D128" s="158">
        <v>1.71</v>
      </c>
      <c r="E128" s="157" t="s">
        <v>166</v>
      </c>
    </row>
    <row r="129" spans="1:5" ht="16" thickBot="1" x14ac:dyDescent="0.4">
      <c r="A129" s="156">
        <v>45677</v>
      </c>
      <c r="B129" s="151" t="s">
        <v>116</v>
      </c>
      <c r="C129" s="157" t="s">
        <v>162</v>
      </c>
      <c r="D129" s="158">
        <v>1.71</v>
      </c>
      <c r="E129" s="157" t="s">
        <v>166</v>
      </c>
    </row>
    <row r="130" spans="1:5" ht="16" thickBot="1" x14ac:dyDescent="0.4">
      <c r="A130" s="156">
        <v>45677</v>
      </c>
      <c r="B130" s="151" t="s">
        <v>116</v>
      </c>
      <c r="C130" s="157" t="s">
        <v>162</v>
      </c>
      <c r="D130" s="158">
        <v>1.71</v>
      </c>
      <c r="E130" s="159" t="s">
        <v>171</v>
      </c>
    </row>
    <row r="131" spans="1:5" ht="16" thickBot="1" x14ac:dyDescent="0.4">
      <c r="A131" s="156">
        <v>45677</v>
      </c>
      <c r="B131" s="151" t="s">
        <v>116</v>
      </c>
      <c r="C131" s="157" t="s">
        <v>162</v>
      </c>
      <c r="D131" s="158">
        <v>1.71</v>
      </c>
      <c r="E131" s="159" t="s">
        <v>179</v>
      </c>
    </row>
    <row r="132" spans="1:5" ht="16" thickBot="1" x14ac:dyDescent="0.4">
      <c r="A132" s="156">
        <v>45678</v>
      </c>
      <c r="B132" s="151" t="s">
        <v>116</v>
      </c>
      <c r="C132" s="157" t="s">
        <v>162</v>
      </c>
      <c r="D132" s="158">
        <v>1.77</v>
      </c>
      <c r="E132" s="157" t="s">
        <v>166</v>
      </c>
    </row>
    <row r="133" spans="1:5" ht="16" thickBot="1" x14ac:dyDescent="0.4">
      <c r="A133" s="156">
        <v>45678</v>
      </c>
      <c r="B133" s="151" t="s">
        <v>116</v>
      </c>
      <c r="C133" s="157" t="s">
        <v>162</v>
      </c>
      <c r="D133" s="158">
        <v>1.66</v>
      </c>
      <c r="E133" s="157" t="s">
        <v>166</v>
      </c>
    </row>
    <row r="134" spans="1:5" ht="16" thickBot="1" x14ac:dyDescent="0.4">
      <c r="A134" s="156">
        <v>45678</v>
      </c>
      <c r="B134" s="151" t="s">
        <v>116</v>
      </c>
      <c r="C134" s="157" t="s">
        <v>162</v>
      </c>
      <c r="D134" s="158">
        <v>1.53</v>
      </c>
      <c r="E134" s="157" t="s">
        <v>166</v>
      </c>
    </row>
    <row r="135" spans="1:5" ht="16" thickBot="1" x14ac:dyDescent="0.4">
      <c r="A135" s="156">
        <v>45678</v>
      </c>
      <c r="B135" s="151" t="s">
        <v>116</v>
      </c>
      <c r="C135" s="157" t="s">
        <v>162</v>
      </c>
      <c r="D135" s="158">
        <v>1.58</v>
      </c>
      <c r="E135" s="157" t="s">
        <v>166</v>
      </c>
    </row>
    <row r="136" spans="1:5" ht="16" thickBot="1" x14ac:dyDescent="0.4">
      <c r="A136" s="156">
        <v>45678</v>
      </c>
      <c r="B136" s="151" t="s">
        <v>116</v>
      </c>
      <c r="C136" s="157" t="s">
        <v>162</v>
      </c>
      <c r="D136" s="158">
        <v>1.61</v>
      </c>
      <c r="E136" s="159" t="s">
        <v>170</v>
      </c>
    </row>
    <row r="137" spans="1:5" ht="16" thickBot="1" x14ac:dyDescent="0.4">
      <c r="A137" s="156">
        <v>45678</v>
      </c>
      <c r="B137" s="151" t="s">
        <v>116</v>
      </c>
      <c r="C137" s="157" t="s">
        <v>164</v>
      </c>
      <c r="D137" s="158">
        <v>1.65</v>
      </c>
      <c r="E137" s="159" t="s">
        <v>168</v>
      </c>
    </row>
    <row r="138" spans="1:5" ht="16" thickBot="1" x14ac:dyDescent="0.4">
      <c r="A138" s="156">
        <v>45678</v>
      </c>
      <c r="B138" s="151" t="s">
        <v>116</v>
      </c>
      <c r="C138" s="157" t="s">
        <v>162</v>
      </c>
      <c r="D138" s="158">
        <v>1.71</v>
      </c>
      <c r="E138" s="157" t="s">
        <v>166</v>
      </c>
    </row>
    <row r="139" spans="1:5" ht="16" thickBot="1" x14ac:dyDescent="0.4">
      <c r="A139" s="156">
        <v>45678</v>
      </c>
      <c r="B139" s="151" t="s">
        <v>116</v>
      </c>
      <c r="C139" s="157" t="s">
        <v>162</v>
      </c>
      <c r="D139" s="158">
        <v>1.71</v>
      </c>
      <c r="E139" s="159" t="s">
        <v>171</v>
      </c>
    </row>
    <row r="140" spans="1:5" ht="16" thickBot="1" x14ac:dyDescent="0.4">
      <c r="A140" s="156">
        <v>45678</v>
      </c>
      <c r="B140" s="151" t="s">
        <v>116</v>
      </c>
      <c r="C140" s="157" t="s">
        <v>162</v>
      </c>
      <c r="D140" s="158">
        <v>1.71</v>
      </c>
      <c r="E140" s="157" t="s">
        <v>166</v>
      </c>
    </row>
    <row r="141" spans="1:5" ht="16" thickBot="1" x14ac:dyDescent="0.4">
      <c r="A141" s="156">
        <v>45678</v>
      </c>
      <c r="B141" s="151" t="s">
        <v>116</v>
      </c>
      <c r="C141" s="157" t="s">
        <v>164</v>
      </c>
      <c r="D141" s="158">
        <v>1.97</v>
      </c>
      <c r="E141" s="157" t="s">
        <v>166</v>
      </c>
    </row>
    <row r="142" spans="1:5" ht="16" thickBot="1" x14ac:dyDescent="0.4">
      <c r="A142" s="156">
        <v>45678</v>
      </c>
      <c r="B142" s="151" t="s">
        <v>116</v>
      </c>
      <c r="C142" s="157" t="s">
        <v>162</v>
      </c>
      <c r="D142" s="158">
        <v>1.71</v>
      </c>
      <c r="E142" s="159" t="s">
        <v>178</v>
      </c>
    </row>
    <row r="143" spans="1:5" ht="16" thickBot="1" x14ac:dyDescent="0.4">
      <c r="A143" s="156">
        <v>45679</v>
      </c>
      <c r="B143" s="151" t="s">
        <v>116</v>
      </c>
      <c r="C143" s="157" t="s">
        <v>162</v>
      </c>
      <c r="D143" s="158">
        <v>1.77</v>
      </c>
      <c r="E143" s="157" t="s">
        <v>166</v>
      </c>
    </row>
    <row r="144" spans="1:5" ht="16" thickBot="1" x14ac:dyDescent="0.4">
      <c r="A144" s="156">
        <v>45679</v>
      </c>
      <c r="B144" s="151" t="s">
        <v>116</v>
      </c>
      <c r="C144" s="157" t="s">
        <v>162</v>
      </c>
      <c r="D144" s="158">
        <v>1.66</v>
      </c>
      <c r="E144" s="157" t="s">
        <v>166</v>
      </c>
    </row>
    <row r="145" spans="1:5" ht="16" thickBot="1" x14ac:dyDescent="0.4">
      <c r="A145" s="156">
        <v>45679</v>
      </c>
      <c r="B145" s="151" t="s">
        <v>116</v>
      </c>
      <c r="C145" s="157" t="s">
        <v>162</v>
      </c>
      <c r="D145" s="158">
        <v>1.53</v>
      </c>
      <c r="E145" s="157" t="s">
        <v>166</v>
      </c>
    </row>
    <row r="146" spans="1:5" ht="16" thickBot="1" x14ac:dyDescent="0.4">
      <c r="A146" s="156">
        <v>45679</v>
      </c>
      <c r="B146" s="151" t="s">
        <v>116</v>
      </c>
      <c r="C146" s="157" t="s">
        <v>162</v>
      </c>
      <c r="D146" s="158">
        <v>1.58</v>
      </c>
      <c r="E146" s="157" t="s">
        <v>166</v>
      </c>
    </row>
    <row r="147" spans="1:5" ht="16" thickBot="1" x14ac:dyDescent="0.4">
      <c r="A147" s="156">
        <v>45679</v>
      </c>
      <c r="B147" s="151" t="s">
        <v>116</v>
      </c>
      <c r="C147" s="157" t="s">
        <v>164</v>
      </c>
      <c r="D147" s="158">
        <v>1.65</v>
      </c>
      <c r="E147" s="159" t="s">
        <v>168</v>
      </c>
    </row>
    <row r="148" spans="1:5" ht="16" thickBot="1" x14ac:dyDescent="0.4">
      <c r="A148" s="156">
        <v>45679</v>
      </c>
      <c r="B148" s="151" t="s">
        <v>116</v>
      </c>
      <c r="C148" s="157" t="s">
        <v>162</v>
      </c>
      <c r="D148" s="158">
        <v>1.61</v>
      </c>
      <c r="E148" s="157" t="s">
        <v>166</v>
      </c>
    </row>
    <row r="149" spans="1:5" ht="16" thickBot="1" x14ac:dyDescent="0.4">
      <c r="A149" s="156">
        <v>45679</v>
      </c>
      <c r="B149" s="151" t="s">
        <v>116</v>
      </c>
      <c r="C149" s="157" t="s">
        <v>164</v>
      </c>
      <c r="D149" s="158">
        <v>1.97</v>
      </c>
      <c r="E149" s="157" t="s">
        <v>166</v>
      </c>
    </row>
    <row r="150" spans="1:5" ht="16" thickBot="1" x14ac:dyDescent="0.4">
      <c r="A150" s="156">
        <v>45679</v>
      </c>
      <c r="B150" s="151" t="s">
        <v>116</v>
      </c>
      <c r="C150" s="157" t="s">
        <v>162</v>
      </c>
      <c r="D150" s="158">
        <v>1.71</v>
      </c>
      <c r="E150" s="157" t="s">
        <v>166</v>
      </c>
    </row>
    <row r="151" spans="1:5" ht="16" thickBot="1" x14ac:dyDescent="0.4">
      <c r="A151" s="156">
        <v>45679</v>
      </c>
      <c r="B151" s="151" t="s">
        <v>116</v>
      </c>
      <c r="C151" s="157" t="s">
        <v>162</v>
      </c>
      <c r="D151" s="158">
        <v>1.71</v>
      </c>
      <c r="E151" s="157" t="s">
        <v>166</v>
      </c>
    </row>
    <row r="152" spans="1:5" ht="16" thickBot="1" x14ac:dyDescent="0.4">
      <c r="A152" s="156">
        <v>45679</v>
      </c>
      <c r="B152" s="151" t="s">
        <v>116</v>
      </c>
      <c r="C152" s="157" t="s">
        <v>162</v>
      </c>
      <c r="D152" s="158">
        <v>1.71</v>
      </c>
      <c r="E152" s="159" t="s">
        <v>171</v>
      </c>
    </row>
    <row r="153" spans="1:5" ht="16" thickBot="1" x14ac:dyDescent="0.4">
      <c r="A153" s="156">
        <v>45679</v>
      </c>
      <c r="B153" s="151" t="s">
        <v>116</v>
      </c>
      <c r="C153" s="157" t="s">
        <v>162</v>
      </c>
      <c r="D153" s="158">
        <v>1.71</v>
      </c>
      <c r="E153" s="157" t="s">
        <v>166</v>
      </c>
    </row>
    <row r="154" spans="1:5" ht="16" thickBot="1" x14ac:dyDescent="0.4">
      <c r="A154" s="156">
        <v>45680</v>
      </c>
      <c r="B154" s="151" t="s">
        <v>116</v>
      </c>
      <c r="C154" s="157" t="s">
        <v>162</v>
      </c>
      <c r="D154" s="158">
        <v>1.77</v>
      </c>
      <c r="E154" s="157" t="s">
        <v>166</v>
      </c>
    </row>
    <row r="155" spans="1:5" ht="16" thickBot="1" x14ac:dyDescent="0.4">
      <c r="A155" s="156">
        <v>45680</v>
      </c>
      <c r="B155" s="151" t="s">
        <v>116</v>
      </c>
      <c r="C155" s="157" t="s">
        <v>162</v>
      </c>
      <c r="D155" s="158">
        <v>1.66</v>
      </c>
      <c r="E155" s="157" t="s">
        <v>166</v>
      </c>
    </row>
    <row r="156" spans="1:5" ht="16" thickBot="1" x14ac:dyDescent="0.4">
      <c r="A156" s="156">
        <v>45680</v>
      </c>
      <c r="B156" s="151" t="s">
        <v>116</v>
      </c>
      <c r="C156" s="157" t="s">
        <v>162</v>
      </c>
      <c r="D156" s="158">
        <v>1.53</v>
      </c>
      <c r="E156" s="157" t="s">
        <v>166</v>
      </c>
    </row>
    <row r="157" spans="1:5" ht="16" thickBot="1" x14ac:dyDescent="0.4">
      <c r="A157" s="156">
        <v>45680</v>
      </c>
      <c r="B157" s="151" t="s">
        <v>116</v>
      </c>
      <c r="C157" s="157" t="s">
        <v>162</v>
      </c>
      <c r="D157" s="158">
        <v>1.58</v>
      </c>
      <c r="E157" s="157" t="s">
        <v>166</v>
      </c>
    </row>
    <row r="158" spans="1:5" ht="16" thickBot="1" x14ac:dyDescent="0.4">
      <c r="A158" s="156">
        <v>45680</v>
      </c>
      <c r="B158" s="151" t="s">
        <v>116</v>
      </c>
      <c r="C158" s="157" t="s">
        <v>164</v>
      </c>
      <c r="D158" s="158">
        <v>1.65</v>
      </c>
      <c r="E158" s="159" t="s">
        <v>168</v>
      </c>
    </row>
    <row r="159" spans="1:5" ht="16" thickBot="1" x14ac:dyDescent="0.4">
      <c r="A159" s="156">
        <v>45680</v>
      </c>
      <c r="B159" s="151" t="s">
        <v>116</v>
      </c>
      <c r="C159" s="157" t="s">
        <v>162</v>
      </c>
      <c r="D159" s="158">
        <v>1.61</v>
      </c>
      <c r="E159" s="159" t="s">
        <v>171</v>
      </c>
    </row>
    <row r="160" spans="1:5" ht="16" thickBot="1" x14ac:dyDescent="0.4">
      <c r="A160" s="156">
        <v>45680</v>
      </c>
      <c r="B160" s="151" t="s">
        <v>116</v>
      </c>
      <c r="C160" s="157" t="s">
        <v>162</v>
      </c>
      <c r="D160" s="158">
        <v>1.71</v>
      </c>
      <c r="E160" s="157" t="s">
        <v>166</v>
      </c>
    </row>
    <row r="161" spans="1:5" ht="16" thickBot="1" x14ac:dyDescent="0.4">
      <c r="A161" s="156">
        <v>45680</v>
      </c>
      <c r="B161" s="151" t="s">
        <v>116</v>
      </c>
      <c r="C161" s="157" t="s">
        <v>162</v>
      </c>
      <c r="D161" s="158">
        <v>1.71</v>
      </c>
      <c r="E161" s="159" t="s">
        <v>171</v>
      </c>
    </row>
    <row r="162" spans="1:5" ht="16" thickBot="1" x14ac:dyDescent="0.4">
      <c r="A162" s="156">
        <v>45680</v>
      </c>
      <c r="B162" s="151" t="s">
        <v>116</v>
      </c>
      <c r="C162" s="157" t="s">
        <v>162</v>
      </c>
      <c r="D162" s="158">
        <v>1.71</v>
      </c>
      <c r="E162" s="157" t="s">
        <v>166</v>
      </c>
    </row>
    <row r="163" spans="1:5" ht="16" thickBot="1" x14ac:dyDescent="0.4">
      <c r="A163" s="156">
        <v>45680</v>
      </c>
      <c r="B163" s="151" t="s">
        <v>116</v>
      </c>
      <c r="C163" s="157" t="s">
        <v>164</v>
      </c>
      <c r="D163" s="158">
        <v>1.97</v>
      </c>
      <c r="E163" s="157" t="s">
        <v>166</v>
      </c>
    </row>
    <row r="164" spans="1:5" ht="16" thickBot="1" x14ac:dyDescent="0.4">
      <c r="A164" s="156">
        <v>45680</v>
      </c>
      <c r="B164" s="151" t="s">
        <v>116</v>
      </c>
      <c r="C164" s="157" t="s">
        <v>162</v>
      </c>
      <c r="D164" s="158">
        <v>1.71</v>
      </c>
      <c r="E164" s="157" t="s">
        <v>166</v>
      </c>
    </row>
    <row r="165" spans="1:5" ht="16" thickBot="1" x14ac:dyDescent="0.4">
      <c r="A165" s="156">
        <v>45681</v>
      </c>
      <c r="B165" s="151" t="s">
        <v>116</v>
      </c>
      <c r="C165" s="157" t="s">
        <v>162</v>
      </c>
      <c r="D165" s="158">
        <v>1.66</v>
      </c>
      <c r="E165" s="157" t="s">
        <v>166</v>
      </c>
    </row>
    <row r="166" spans="1:5" ht="16" thickBot="1" x14ac:dyDescent="0.4">
      <c r="A166" s="156">
        <v>45681</v>
      </c>
      <c r="B166" s="151" t="s">
        <v>116</v>
      </c>
      <c r="C166" s="157" t="s">
        <v>162</v>
      </c>
      <c r="D166" s="158">
        <v>1.53</v>
      </c>
      <c r="E166" s="157" t="s">
        <v>166</v>
      </c>
    </row>
    <row r="167" spans="1:5" ht="16" thickBot="1" x14ac:dyDescent="0.4">
      <c r="A167" s="156">
        <v>45681</v>
      </c>
      <c r="B167" s="151" t="s">
        <v>116</v>
      </c>
      <c r="C167" s="157" t="s">
        <v>162</v>
      </c>
      <c r="D167" s="158">
        <v>1.58</v>
      </c>
      <c r="E167" s="157" t="s">
        <v>166</v>
      </c>
    </row>
    <row r="168" spans="1:5" ht="16" thickBot="1" x14ac:dyDescent="0.4">
      <c r="A168" s="156">
        <v>45681</v>
      </c>
      <c r="B168" s="151" t="s">
        <v>116</v>
      </c>
      <c r="C168" s="157" t="s">
        <v>162</v>
      </c>
      <c r="D168" s="158">
        <v>1.61</v>
      </c>
      <c r="E168" s="159" t="s">
        <v>174</v>
      </c>
    </row>
    <row r="169" spans="1:5" ht="16" thickBot="1" x14ac:dyDescent="0.4">
      <c r="A169" s="156">
        <v>45681</v>
      </c>
      <c r="B169" s="151" t="s">
        <v>116</v>
      </c>
      <c r="C169" s="157" t="s">
        <v>164</v>
      </c>
      <c r="D169" s="158">
        <v>1.65</v>
      </c>
      <c r="E169" s="159" t="s">
        <v>168</v>
      </c>
    </row>
    <row r="170" spans="1:5" ht="16" thickBot="1" x14ac:dyDescent="0.4">
      <c r="A170" s="156">
        <v>45681</v>
      </c>
      <c r="B170" s="151" t="s">
        <v>116</v>
      </c>
      <c r="C170" s="157" t="s">
        <v>164</v>
      </c>
      <c r="D170" s="158">
        <v>1.97</v>
      </c>
      <c r="E170" s="157" t="s">
        <v>166</v>
      </c>
    </row>
    <row r="171" spans="1:5" ht="16" thickBot="1" x14ac:dyDescent="0.4">
      <c r="A171" s="156">
        <v>45681</v>
      </c>
      <c r="B171" s="151" t="s">
        <v>116</v>
      </c>
      <c r="C171" s="157" t="s">
        <v>162</v>
      </c>
      <c r="D171" s="158">
        <v>1.71</v>
      </c>
      <c r="E171" s="157" t="s">
        <v>166</v>
      </c>
    </row>
    <row r="172" spans="1:5" ht="16" thickBot="1" x14ac:dyDescent="0.4">
      <c r="A172" s="156">
        <v>45681</v>
      </c>
      <c r="B172" s="151" t="s">
        <v>116</v>
      </c>
      <c r="C172" s="157" t="s">
        <v>162</v>
      </c>
      <c r="D172" s="158">
        <v>1.71</v>
      </c>
      <c r="E172" s="159" t="s">
        <v>171</v>
      </c>
    </row>
    <row r="173" spans="1:5" ht="16" thickBot="1" x14ac:dyDescent="0.4">
      <c r="A173" s="156">
        <v>45681</v>
      </c>
      <c r="B173" s="151" t="s">
        <v>116</v>
      </c>
      <c r="C173" s="157" t="s">
        <v>162</v>
      </c>
      <c r="D173" s="158">
        <v>1.71</v>
      </c>
      <c r="E173" s="157" t="s">
        <v>166</v>
      </c>
    </row>
    <row r="174" spans="1:5" ht="16" thickBot="1" x14ac:dyDescent="0.4">
      <c r="A174" s="156">
        <v>45681</v>
      </c>
      <c r="B174" s="151" t="s">
        <v>116</v>
      </c>
      <c r="C174" s="157" t="s">
        <v>162</v>
      </c>
      <c r="D174" s="158">
        <v>1.71</v>
      </c>
      <c r="E174" s="159" t="s">
        <v>177</v>
      </c>
    </row>
    <row r="175" spans="1:5" ht="16" thickBot="1" x14ac:dyDescent="0.4">
      <c r="A175" s="156">
        <v>45681</v>
      </c>
      <c r="B175" s="151" t="s">
        <v>116</v>
      </c>
      <c r="C175" s="157" t="s">
        <v>162</v>
      </c>
      <c r="D175" s="158">
        <v>1.71</v>
      </c>
      <c r="E175" s="157" t="s">
        <v>166</v>
      </c>
    </row>
    <row r="176" spans="1:5" ht="16" thickBot="1" x14ac:dyDescent="0.4">
      <c r="A176" s="156">
        <v>45684</v>
      </c>
      <c r="B176" s="151" t="s">
        <v>116</v>
      </c>
      <c r="C176" s="157" t="s">
        <v>162</v>
      </c>
      <c r="D176" s="158">
        <v>1.77</v>
      </c>
      <c r="E176" s="157" t="s">
        <v>166</v>
      </c>
    </row>
    <row r="177" spans="1:5" ht="16" thickBot="1" x14ac:dyDescent="0.4">
      <c r="A177" s="156">
        <v>45684</v>
      </c>
      <c r="B177" s="151" t="s">
        <v>116</v>
      </c>
      <c r="C177" s="157" t="s">
        <v>162</v>
      </c>
      <c r="D177" s="158">
        <v>1.66</v>
      </c>
      <c r="E177" s="157" t="s">
        <v>166</v>
      </c>
    </row>
    <row r="178" spans="1:5" ht="16" thickBot="1" x14ac:dyDescent="0.4">
      <c r="A178" s="156">
        <v>45684</v>
      </c>
      <c r="B178" s="151" t="s">
        <v>116</v>
      </c>
      <c r="C178" s="157" t="s">
        <v>162</v>
      </c>
      <c r="D178" s="158">
        <v>1.71</v>
      </c>
      <c r="E178" s="159" t="s">
        <v>177</v>
      </c>
    </row>
    <row r="179" spans="1:5" ht="16" thickBot="1" x14ac:dyDescent="0.4">
      <c r="A179" s="156">
        <v>45684</v>
      </c>
      <c r="B179" s="151" t="s">
        <v>116</v>
      </c>
      <c r="C179" s="157" t="s">
        <v>162</v>
      </c>
      <c r="D179" s="158">
        <v>1.53</v>
      </c>
      <c r="E179" s="157" t="s">
        <v>166</v>
      </c>
    </row>
    <row r="180" spans="1:5" ht="16" thickBot="1" x14ac:dyDescent="0.4">
      <c r="A180" s="156">
        <v>45684</v>
      </c>
      <c r="B180" s="151" t="s">
        <v>116</v>
      </c>
      <c r="C180" s="157" t="s">
        <v>162</v>
      </c>
      <c r="D180" s="158">
        <v>1.58</v>
      </c>
      <c r="E180" s="157" t="s">
        <v>166</v>
      </c>
    </row>
    <row r="181" spans="1:5" ht="16" thickBot="1" x14ac:dyDescent="0.4">
      <c r="A181" s="156">
        <v>45684</v>
      </c>
      <c r="B181" s="151" t="s">
        <v>116</v>
      </c>
      <c r="C181" s="157" t="s">
        <v>164</v>
      </c>
      <c r="D181" s="158">
        <v>1.65</v>
      </c>
      <c r="E181" s="159" t="s">
        <v>168</v>
      </c>
    </row>
    <row r="182" spans="1:5" ht="16" thickBot="1" x14ac:dyDescent="0.4">
      <c r="A182" s="156">
        <v>45684</v>
      </c>
      <c r="B182" s="151" t="s">
        <v>116</v>
      </c>
      <c r="C182" s="157" t="s">
        <v>162</v>
      </c>
      <c r="D182" s="158">
        <v>1.61</v>
      </c>
      <c r="E182" s="159" t="s">
        <v>174</v>
      </c>
    </row>
    <row r="183" spans="1:5" ht="16" thickBot="1" x14ac:dyDescent="0.4">
      <c r="A183" s="156">
        <v>45684</v>
      </c>
      <c r="B183" s="151" t="s">
        <v>116</v>
      </c>
      <c r="C183" s="157" t="s">
        <v>162</v>
      </c>
      <c r="D183" s="158">
        <v>1.71</v>
      </c>
      <c r="E183" s="157" t="s">
        <v>166</v>
      </c>
    </row>
    <row r="184" spans="1:5" ht="16" thickBot="1" x14ac:dyDescent="0.4">
      <c r="A184" s="156">
        <v>45684</v>
      </c>
      <c r="B184" s="151" t="s">
        <v>116</v>
      </c>
      <c r="C184" s="157" t="s">
        <v>162</v>
      </c>
      <c r="D184" s="158">
        <v>1.71</v>
      </c>
      <c r="E184" s="157" t="s">
        <v>166</v>
      </c>
    </row>
    <row r="185" spans="1:5" ht="16" thickBot="1" x14ac:dyDescent="0.4">
      <c r="A185" s="156">
        <v>45684</v>
      </c>
      <c r="B185" s="151" t="s">
        <v>116</v>
      </c>
      <c r="C185" s="157" t="s">
        <v>162</v>
      </c>
      <c r="D185" s="158">
        <v>1.71</v>
      </c>
      <c r="E185" s="159" t="s">
        <v>171</v>
      </c>
    </row>
    <row r="186" spans="1:5" ht="16" thickBot="1" x14ac:dyDescent="0.4">
      <c r="A186" s="156">
        <v>45685</v>
      </c>
      <c r="B186" s="151" t="s">
        <v>116</v>
      </c>
      <c r="C186" s="157" t="s">
        <v>162</v>
      </c>
      <c r="D186" s="158">
        <v>1.77</v>
      </c>
      <c r="E186" s="157" t="s">
        <v>166</v>
      </c>
    </row>
    <row r="187" spans="1:5" ht="16" thickBot="1" x14ac:dyDescent="0.4">
      <c r="A187" s="156">
        <v>45685</v>
      </c>
      <c r="B187" s="151" t="s">
        <v>116</v>
      </c>
      <c r="C187" s="157" t="s">
        <v>162</v>
      </c>
      <c r="D187" s="158">
        <v>1.66</v>
      </c>
      <c r="E187" s="157" t="s">
        <v>166</v>
      </c>
    </row>
    <row r="188" spans="1:5" ht="16" thickBot="1" x14ac:dyDescent="0.4">
      <c r="A188" s="156">
        <v>45685</v>
      </c>
      <c r="B188" s="151" t="s">
        <v>116</v>
      </c>
      <c r="C188" s="157" t="s">
        <v>162</v>
      </c>
      <c r="D188" s="158">
        <v>1.53</v>
      </c>
      <c r="E188" s="157" t="s">
        <v>166</v>
      </c>
    </row>
    <row r="189" spans="1:5" ht="16" thickBot="1" x14ac:dyDescent="0.4">
      <c r="A189" s="156">
        <v>45685</v>
      </c>
      <c r="B189" s="151" t="s">
        <v>116</v>
      </c>
      <c r="C189" s="157" t="s">
        <v>162</v>
      </c>
      <c r="D189" s="158">
        <v>1.58</v>
      </c>
      <c r="E189" s="157" t="s">
        <v>166</v>
      </c>
    </row>
    <row r="190" spans="1:5" ht="16" thickBot="1" x14ac:dyDescent="0.4">
      <c r="A190" s="156">
        <v>45685</v>
      </c>
      <c r="B190" s="151" t="s">
        <v>116</v>
      </c>
      <c r="C190" s="157" t="s">
        <v>164</v>
      </c>
      <c r="D190" s="158">
        <v>1.65</v>
      </c>
      <c r="E190" s="159" t="s">
        <v>168</v>
      </c>
    </row>
    <row r="191" spans="1:5" ht="16" thickBot="1" x14ac:dyDescent="0.4">
      <c r="A191" s="156">
        <v>45685</v>
      </c>
      <c r="B191" s="151" t="s">
        <v>116</v>
      </c>
      <c r="C191" s="157" t="s">
        <v>162</v>
      </c>
      <c r="D191" s="158">
        <v>1.61</v>
      </c>
      <c r="E191" s="159" t="s">
        <v>170</v>
      </c>
    </row>
    <row r="192" spans="1:5" ht="16" thickBot="1" x14ac:dyDescent="0.4">
      <c r="A192" s="156">
        <v>45685</v>
      </c>
      <c r="B192" s="151" t="s">
        <v>116</v>
      </c>
      <c r="C192" s="157" t="s">
        <v>162</v>
      </c>
      <c r="D192" s="158">
        <v>1.71</v>
      </c>
      <c r="E192" s="159" t="s">
        <v>171</v>
      </c>
    </row>
    <row r="193" spans="1:5" ht="16" thickBot="1" x14ac:dyDescent="0.4">
      <c r="A193" s="156">
        <v>45685</v>
      </c>
      <c r="B193" s="151" t="s">
        <v>116</v>
      </c>
      <c r="C193" s="157" t="s">
        <v>162</v>
      </c>
      <c r="D193" s="158">
        <v>1.71</v>
      </c>
      <c r="E193" s="157" t="s">
        <v>166</v>
      </c>
    </row>
    <row r="194" spans="1:5" ht="16" thickBot="1" x14ac:dyDescent="0.4">
      <c r="A194" s="156">
        <v>45685</v>
      </c>
      <c r="B194" s="151" t="s">
        <v>116</v>
      </c>
      <c r="C194" s="157" t="s">
        <v>162</v>
      </c>
      <c r="D194" s="158">
        <v>1.71</v>
      </c>
      <c r="E194" s="157" t="s">
        <v>166</v>
      </c>
    </row>
    <row r="195" spans="1:5" ht="16" thickBot="1" x14ac:dyDescent="0.4">
      <c r="A195" s="156">
        <v>45685</v>
      </c>
      <c r="B195" s="151" t="s">
        <v>116</v>
      </c>
      <c r="C195" s="157" t="s">
        <v>164</v>
      </c>
      <c r="D195" s="158">
        <v>1.97</v>
      </c>
      <c r="E195" s="157" t="s">
        <v>166</v>
      </c>
    </row>
    <row r="196" spans="1:5" ht="16" thickBot="1" x14ac:dyDescent="0.4">
      <c r="A196" s="156">
        <v>45685</v>
      </c>
      <c r="B196" s="151" t="s">
        <v>116</v>
      </c>
      <c r="C196" s="157" t="s">
        <v>162</v>
      </c>
      <c r="D196" s="158">
        <v>1.71</v>
      </c>
      <c r="E196" s="159" t="s">
        <v>178</v>
      </c>
    </row>
    <row r="197" spans="1:5" ht="16" thickBot="1" x14ac:dyDescent="0.4">
      <c r="A197" s="156">
        <v>45685</v>
      </c>
      <c r="B197" s="151" t="s">
        <v>116</v>
      </c>
      <c r="C197" s="157" t="s">
        <v>162</v>
      </c>
      <c r="D197" s="158">
        <v>1.71</v>
      </c>
      <c r="E197" s="157" t="s">
        <v>166</v>
      </c>
    </row>
    <row r="198" spans="1:5" ht="16" thickBot="1" x14ac:dyDescent="0.4">
      <c r="A198" s="156">
        <v>45686</v>
      </c>
      <c r="B198" s="151" t="s">
        <v>116</v>
      </c>
      <c r="C198" s="157" t="s">
        <v>162</v>
      </c>
      <c r="D198" s="158">
        <v>1.77</v>
      </c>
      <c r="E198" s="157" t="s">
        <v>166</v>
      </c>
    </row>
    <row r="199" spans="1:5" ht="16" thickBot="1" x14ac:dyDescent="0.4">
      <c r="A199" s="156">
        <v>45686</v>
      </c>
      <c r="B199" s="151" t="s">
        <v>116</v>
      </c>
      <c r="C199" s="157" t="s">
        <v>162</v>
      </c>
      <c r="D199" s="158">
        <v>1.66</v>
      </c>
      <c r="E199" s="157" t="s">
        <v>166</v>
      </c>
    </row>
    <row r="200" spans="1:5" ht="16" thickBot="1" x14ac:dyDescent="0.4">
      <c r="A200" s="156">
        <v>45686</v>
      </c>
      <c r="B200" s="151" t="s">
        <v>116</v>
      </c>
      <c r="C200" s="157" t="s">
        <v>162</v>
      </c>
      <c r="D200" s="158">
        <v>1.53</v>
      </c>
      <c r="E200" s="157" t="s">
        <v>166</v>
      </c>
    </row>
    <row r="201" spans="1:5" ht="16" thickBot="1" x14ac:dyDescent="0.4">
      <c r="A201" s="156">
        <v>45686</v>
      </c>
      <c r="B201" s="151" t="s">
        <v>116</v>
      </c>
      <c r="C201" s="157" t="s">
        <v>162</v>
      </c>
      <c r="D201" s="158">
        <v>1.58</v>
      </c>
      <c r="E201" s="157" t="s">
        <v>166</v>
      </c>
    </row>
    <row r="202" spans="1:5" ht="16" thickBot="1" x14ac:dyDescent="0.4">
      <c r="A202" s="156">
        <v>45686</v>
      </c>
      <c r="B202" s="151" t="s">
        <v>116</v>
      </c>
      <c r="C202" s="157" t="s">
        <v>164</v>
      </c>
      <c r="D202" s="158">
        <v>1.65</v>
      </c>
      <c r="E202" s="159" t="s">
        <v>168</v>
      </c>
    </row>
    <row r="203" spans="1:5" ht="16" thickBot="1" x14ac:dyDescent="0.4">
      <c r="A203" s="156">
        <v>45686</v>
      </c>
      <c r="B203" s="151" t="s">
        <v>116</v>
      </c>
      <c r="C203" s="157" t="s">
        <v>162</v>
      </c>
      <c r="D203" s="158">
        <v>1.61</v>
      </c>
      <c r="E203" s="159" t="s">
        <v>174</v>
      </c>
    </row>
    <row r="204" spans="1:5" ht="16" thickBot="1" x14ac:dyDescent="0.4">
      <c r="A204" s="156">
        <v>45686</v>
      </c>
      <c r="B204" s="151" t="s">
        <v>116</v>
      </c>
      <c r="C204" s="157" t="s">
        <v>162</v>
      </c>
      <c r="D204" s="158">
        <v>1.71</v>
      </c>
      <c r="E204" s="157" t="s">
        <v>166</v>
      </c>
    </row>
    <row r="205" spans="1:5" ht="16" thickBot="1" x14ac:dyDescent="0.4">
      <c r="A205" s="156">
        <v>45686</v>
      </c>
      <c r="B205" s="151" t="s">
        <v>116</v>
      </c>
      <c r="C205" s="157" t="s">
        <v>162</v>
      </c>
      <c r="D205" s="158">
        <v>1.71</v>
      </c>
      <c r="E205" s="157" t="s">
        <v>171</v>
      </c>
    </row>
    <row r="206" spans="1:5" ht="16" thickBot="1" x14ac:dyDescent="0.4">
      <c r="A206" s="156">
        <v>45686</v>
      </c>
      <c r="B206" s="151" t="s">
        <v>116</v>
      </c>
      <c r="C206" s="157" t="s">
        <v>162</v>
      </c>
      <c r="D206" s="158">
        <v>1.71</v>
      </c>
      <c r="E206" s="157" t="s">
        <v>166</v>
      </c>
    </row>
    <row r="207" spans="1:5" ht="16" thickBot="1" x14ac:dyDescent="0.4">
      <c r="A207" s="156">
        <v>45686</v>
      </c>
      <c r="B207" s="151" t="s">
        <v>116</v>
      </c>
      <c r="C207" s="157" t="s">
        <v>162</v>
      </c>
      <c r="D207" s="158">
        <v>1.71</v>
      </c>
      <c r="E207" s="157" t="s">
        <v>166</v>
      </c>
    </row>
    <row r="208" spans="1:5" ht="16" thickBot="1" x14ac:dyDescent="0.4">
      <c r="A208" s="156">
        <v>45686</v>
      </c>
      <c r="B208" s="151" t="s">
        <v>116</v>
      </c>
      <c r="C208" s="157" t="s">
        <v>164</v>
      </c>
      <c r="D208" s="158">
        <v>1.97</v>
      </c>
      <c r="E208" s="157" t="s">
        <v>166</v>
      </c>
    </row>
    <row r="209" spans="1:5" ht="16" thickBot="1" x14ac:dyDescent="0.4">
      <c r="A209" s="156">
        <v>45686</v>
      </c>
      <c r="B209" s="151" t="s">
        <v>116</v>
      </c>
      <c r="C209" s="157" t="s">
        <v>162</v>
      </c>
      <c r="D209" s="158">
        <v>1.71</v>
      </c>
      <c r="E209" s="157" t="s">
        <v>180</v>
      </c>
    </row>
    <row r="210" spans="1:5" ht="16" thickBot="1" x14ac:dyDescent="0.4">
      <c r="A210" s="156">
        <v>45687</v>
      </c>
      <c r="B210" s="151" t="s">
        <v>116</v>
      </c>
      <c r="C210" s="157" t="s">
        <v>162</v>
      </c>
      <c r="D210" s="158">
        <v>1.77</v>
      </c>
      <c r="E210" s="157" t="s">
        <v>166</v>
      </c>
    </row>
    <row r="211" spans="1:5" ht="16" thickBot="1" x14ac:dyDescent="0.4">
      <c r="A211" s="156">
        <v>45687</v>
      </c>
      <c r="B211" s="151" t="s">
        <v>116</v>
      </c>
      <c r="C211" s="157" t="s">
        <v>162</v>
      </c>
      <c r="D211" s="158">
        <v>1.66</v>
      </c>
      <c r="E211" s="157" t="s">
        <v>166</v>
      </c>
    </row>
    <row r="212" spans="1:5" ht="16" thickBot="1" x14ac:dyDescent="0.4">
      <c r="A212" s="156">
        <v>45687</v>
      </c>
      <c r="B212" s="151" t="s">
        <v>116</v>
      </c>
      <c r="C212" s="157" t="s">
        <v>162</v>
      </c>
      <c r="D212" s="158">
        <v>1.53</v>
      </c>
      <c r="E212" s="157" t="s">
        <v>166</v>
      </c>
    </row>
    <row r="213" spans="1:5" ht="16" thickBot="1" x14ac:dyDescent="0.4">
      <c r="A213" s="156">
        <v>45687</v>
      </c>
      <c r="B213" s="151" t="s">
        <v>116</v>
      </c>
      <c r="C213" s="157" t="s">
        <v>162</v>
      </c>
      <c r="D213" s="158">
        <v>1.58</v>
      </c>
      <c r="E213" s="157" t="s">
        <v>166</v>
      </c>
    </row>
    <row r="214" spans="1:5" ht="16" thickBot="1" x14ac:dyDescent="0.4">
      <c r="A214" s="156">
        <v>45687</v>
      </c>
      <c r="B214" s="151" t="s">
        <v>116</v>
      </c>
      <c r="C214" s="157" t="s">
        <v>164</v>
      </c>
      <c r="D214" s="158">
        <v>1.65</v>
      </c>
      <c r="E214" s="157" t="s">
        <v>168</v>
      </c>
    </row>
    <row r="215" spans="1:5" ht="16" thickBot="1" x14ac:dyDescent="0.4">
      <c r="A215" s="156">
        <v>45687</v>
      </c>
      <c r="B215" s="151" t="s">
        <v>116</v>
      </c>
      <c r="C215" s="157" t="s">
        <v>162</v>
      </c>
      <c r="D215" s="158">
        <v>1.61</v>
      </c>
      <c r="E215" s="157" t="s">
        <v>170</v>
      </c>
    </row>
    <row r="216" spans="1:5" ht="16" thickBot="1" x14ac:dyDescent="0.4">
      <c r="A216" s="156">
        <v>45687</v>
      </c>
      <c r="B216" s="151" t="s">
        <v>116</v>
      </c>
      <c r="C216" s="157" t="s">
        <v>162</v>
      </c>
      <c r="D216" s="158">
        <v>1.71</v>
      </c>
      <c r="E216" s="157" t="s">
        <v>171</v>
      </c>
    </row>
    <row r="217" spans="1:5" ht="16" thickBot="1" x14ac:dyDescent="0.4">
      <c r="A217" s="156">
        <v>45687</v>
      </c>
      <c r="B217" s="151" t="s">
        <v>116</v>
      </c>
      <c r="C217" s="157" t="s">
        <v>162</v>
      </c>
      <c r="D217" s="158">
        <v>1.71</v>
      </c>
      <c r="E217" s="157" t="s">
        <v>166</v>
      </c>
    </row>
    <row r="218" spans="1:5" ht="16" thickBot="1" x14ac:dyDescent="0.4">
      <c r="A218" s="156">
        <v>45687</v>
      </c>
      <c r="B218" s="151" t="s">
        <v>116</v>
      </c>
      <c r="C218" s="157" t="s">
        <v>162</v>
      </c>
      <c r="D218" s="158">
        <v>1.71</v>
      </c>
      <c r="E218" s="157" t="s">
        <v>166</v>
      </c>
    </row>
    <row r="219" spans="1:5" ht="16" thickBot="1" x14ac:dyDescent="0.4">
      <c r="A219" s="156">
        <v>45687</v>
      </c>
      <c r="B219" s="151" t="s">
        <v>116</v>
      </c>
      <c r="C219" s="157" t="s">
        <v>164</v>
      </c>
      <c r="D219" s="158">
        <v>1.97</v>
      </c>
      <c r="E219" s="157" t="s">
        <v>166</v>
      </c>
    </row>
    <row r="220" spans="1:5" ht="16" thickBot="1" x14ac:dyDescent="0.4">
      <c r="A220" s="156">
        <v>45687</v>
      </c>
      <c r="B220" s="151" t="s">
        <v>116</v>
      </c>
      <c r="C220" s="157" t="s">
        <v>162</v>
      </c>
      <c r="D220" s="158">
        <v>1.71</v>
      </c>
      <c r="E220" s="157" t="s">
        <v>178</v>
      </c>
    </row>
    <row r="221" spans="1:5" ht="16" thickBot="1" x14ac:dyDescent="0.4">
      <c r="A221" s="156">
        <v>45687</v>
      </c>
      <c r="B221" s="151" t="s">
        <v>116</v>
      </c>
      <c r="C221" s="157" t="s">
        <v>162</v>
      </c>
      <c r="D221" s="158">
        <v>1.93</v>
      </c>
      <c r="E221" s="157" t="s">
        <v>166</v>
      </c>
    </row>
    <row r="222" spans="1:5" ht="16" thickBot="1" x14ac:dyDescent="0.4">
      <c r="A222" s="156">
        <v>45687</v>
      </c>
      <c r="B222" s="151" t="s">
        <v>116</v>
      </c>
      <c r="C222" s="157" t="s">
        <v>162</v>
      </c>
      <c r="D222" s="158">
        <v>1.71</v>
      </c>
      <c r="E222" s="157" t="s">
        <v>166</v>
      </c>
    </row>
    <row r="223" spans="1:5" ht="16" thickBot="1" x14ac:dyDescent="0.4">
      <c r="A223" s="156">
        <v>45688</v>
      </c>
      <c r="B223" s="151" t="s">
        <v>116</v>
      </c>
      <c r="C223" s="157" t="s">
        <v>162</v>
      </c>
      <c r="D223" s="158">
        <v>1.93</v>
      </c>
      <c r="E223" s="157" t="s">
        <v>166</v>
      </c>
    </row>
    <row r="224" spans="1:5" ht="16" thickBot="1" x14ac:dyDescent="0.4">
      <c r="A224" s="156">
        <v>45688</v>
      </c>
      <c r="B224" s="151" t="s">
        <v>116</v>
      </c>
      <c r="C224" s="157" t="s">
        <v>162</v>
      </c>
      <c r="D224" s="158">
        <v>1.66</v>
      </c>
      <c r="E224" s="157" t="s">
        <v>166</v>
      </c>
    </row>
    <row r="225" spans="1:5" ht="16" thickBot="1" x14ac:dyDescent="0.4">
      <c r="A225" s="156">
        <v>45688</v>
      </c>
      <c r="B225" s="151" t="s">
        <v>116</v>
      </c>
      <c r="C225" s="157" t="s">
        <v>162</v>
      </c>
      <c r="D225" s="158">
        <v>1.53</v>
      </c>
      <c r="E225" s="157" t="s">
        <v>166</v>
      </c>
    </row>
    <row r="226" spans="1:5" ht="16" thickBot="1" x14ac:dyDescent="0.4">
      <c r="A226" s="156">
        <v>45688</v>
      </c>
      <c r="B226" s="151" t="s">
        <v>116</v>
      </c>
      <c r="C226" s="157" t="s">
        <v>162</v>
      </c>
      <c r="D226" s="158">
        <v>1.58</v>
      </c>
      <c r="E226" s="157" t="s">
        <v>166</v>
      </c>
    </row>
    <row r="227" spans="1:5" ht="16" thickBot="1" x14ac:dyDescent="0.4">
      <c r="A227" s="156">
        <v>45688</v>
      </c>
      <c r="B227" s="151" t="s">
        <v>116</v>
      </c>
      <c r="C227" s="157" t="s">
        <v>164</v>
      </c>
      <c r="D227" s="158">
        <v>1.65</v>
      </c>
      <c r="E227" s="157" t="s">
        <v>168</v>
      </c>
    </row>
    <row r="228" spans="1:5" ht="16" thickBot="1" x14ac:dyDescent="0.4">
      <c r="A228" s="156">
        <v>45688</v>
      </c>
      <c r="B228" s="151" t="s">
        <v>116</v>
      </c>
      <c r="C228" s="157" t="s">
        <v>162</v>
      </c>
      <c r="D228" s="158">
        <v>1.71</v>
      </c>
      <c r="E228" s="157" t="s">
        <v>171</v>
      </c>
    </row>
    <row r="229" spans="1:5" ht="16" thickBot="1" x14ac:dyDescent="0.4">
      <c r="A229" s="156">
        <v>45688</v>
      </c>
      <c r="B229" s="151" t="s">
        <v>116</v>
      </c>
      <c r="C229" s="157" t="s">
        <v>162</v>
      </c>
      <c r="D229" s="158">
        <v>1.71</v>
      </c>
      <c r="E229" s="157" t="s">
        <v>166</v>
      </c>
    </row>
    <row r="230" spans="1:5" ht="16" thickBot="1" x14ac:dyDescent="0.4">
      <c r="A230" s="156">
        <v>45688</v>
      </c>
      <c r="B230" s="151" t="s">
        <v>116</v>
      </c>
      <c r="C230" s="157" t="s">
        <v>162</v>
      </c>
      <c r="D230" s="158">
        <v>1.71</v>
      </c>
      <c r="E230" s="157" t="s">
        <v>166</v>
      </c>
    </row>
    <row r="231" spans="1:5" ht="16" thickBot="1" x14ac:dyDescent="0.4">
      <c r="A231" s="156">
        <v>45688</v>
      </c>
      <c r="B231" s="151" t="s">
        <v>116</v>
      </c>
      <c r="C231" s="157" t="s">
        <v>164</v>
      </c>
      <c r="D231" s="158">
        <v>1.97</v>
      </c>
      <c r="E231" s="157" t="s">
        <v>166</v>
      </c>
    </row>
    <row r="232" spans="1:5" ht="16" thickBot="1" x14ac:dyDescent="0.4">
      <c r="A232" s="156">
        <v>45688</v>
      </c>
      <c r="B232" s="151" t="s">
        <v>116</v>
      </c>
      <c r="C232" s="157" t="s">
        <v>162</v>
      </c>
      <c r="D232" s="158">
        <v>1.71</v>
      </c>
      <c r="E232" s="157" t="s">
        <v>178</v>
      </c>
    </row>
    <row r="233" spans="1:5" ht="16" thickBot="1" x14ac:dyDescent="0.4">
      <c r="A233" s="156">
        <v>45691</v>
      </c>
      <c r="B233" s="151" t="s">
        <v>116</v>
      </c>
      <c r="C233" s="157" t="s">
        <v>162</v>
      </c>
      <c r="D233" s="158">
        <v>1.77</v>
      </c>
      <c r="E233" s="157" t="s">
        <v>166</v>
      </c>
    </row>
    <row r="234" spans="1:5" ht="16" thickBot="1" x14ac:dyDescent="0.4">
      <c r="A234" s="156">
        <v>45691</v>
      </c>
      <c r="B234" s="151" t="s">
        <v>116</v>
      </c>
      <c r="C234" s="157" t="s">
        <v>162</v>
      </c>
      <c r="D234" s="158">
        <v>1.66</v>
      </c>
      <c r="E234" s="157" t="s">
        <v>166</v>
      </c>
    </row>
    <row r="235" spans="1:5" ht="16" thickBot="1" x14ac:dyDescent="0.4">
      <c r="A235" s="156">
        <v>45691</v>
      </c>
      <c r="B235" s="151" t="s">
        <v>116</v>
      </c>
      <c r="C235" s="157" t="s">
        <v>162</v>
      </c>
      <c r="D235" s="158">
        <v>1.93</v>
      </c>
      <c r="E235" s="157" t="s">
        <v>166</v>
      </c>
    </row>
    <row r="236" spans="1:5" ht="16" thickBot="1" x14ac:dyDescent="0.4">
      <c r="A236" s="156">
        <v>45691</v>
      </c>
      <c r="B236" s="151" t="s">
        <v>116</v>
      </c>
      <c r="C236" s="157" t="s">
        <v>162</v>
      </c>
      <c r="D236" s="158">
        <v>1.71</v>
      </c>
      <c r="E236" s="157" t="s">
        <v>178</v>
      </c>
    </row>
    <row r="237" spans="1:5" ht="16" thickBot="1" x14ac:dyDescent="0.4">
      <c r="A237" s="156">
        <v>45691</v>
      </c>
      <c r="B237" s="151" t="s">
        <v>116</v>
      </c>
      <c r="C237" s="157" t="s">
        <v>162</v>
      </c>
      <c r="D237" s="158">
        <v>1.53</v>
      </c>
      <c r="E237" s="157" t="s">
        <v>166</v>
      </c>
    </row>
    <row r="238" spans="1:5" ht="16" thickBot="1" x14ac:dyDescent="0.4">
      <c r="A238" s="156">
        <v>45691</v>
      </c>
      <c r="B238" s="151" t="s">
        <v>116</v>
      </c>
      <c r="C238" s="157" t="s">
        <v>162</v>
      </c>
      <c r="D238" s="158">
        <v>1.58</v>
      </c>
      <c r="E238" s="157" t="s">
        <v>166</v>
      </c>
    </row>
    <row r="239" spans="1:5" ht="16" thickBot="1" x14ac:dyDescent="0.4">
      <c r="A239" s="156">
        <v>45691</v>
      </c>
      <c r="B239" s="151" t="s">
        <v>116</v>
      </c>
      <c r="C239" s="157" t="s">
        <v>164</v>
      </c>
      <c r="D239" s="158">
        <v>1.65</v>
      </c>
      <c r="E239" s="157" t="s">
        <v>168</v>
      </c>
    </row>
    <row r="240" spans="1:5" ht="16" thickBot="1" x14ac:dyDescent="0.4">
      <c r="A240" s="156">
        <v>45691</v>
      </c>
      <c r="B240" s="151" t="s">
        <v>116</v>
      </c>
      <c r="C240" s="157" t="s">
        <v>162</v>
      </c>
      <c r="D240" s="158">
        <v>1.71</v>
      </c>
      <c r="E240" s="157" t="s">
        <v>166</v>
      </c>
    </row>
    <row r="241" spans="1:5" ht="16" thickBot="1" x14ac:dyDescent="0.4">
      <c r="A241" s="156">
        <v>45691</v>
      </c>
      <c r="B241" s="151" t="s">
        <v>116</v>
      </c>
      <c r="C241" s="157" t="s">
        <v>162</v>
      </c>
      <c r="D241" s="158">
        <v>1.71</v>
      </c>
      <c r="E241" s="157" t="s">
        <v>166</v>
      </c>
    </row>
    <row r="242" spans="1:5" ht="16" thickBot="1" x14ac:dyDescent="0.4">
      <c r="A242" s="156">
        <v>45691</v>
      </c>
      <c r="B242" s="151" t="s">
        <v>116</v>
      </c>
      <c r="C242" s="157" t="s">
        <v>162</v>
      </c>
      <c r="D242" s="158">
        <v>1.71</v>
      </c>
      <c r="E242" s="157" t="s">
        <v>171</v>
      </c>
    </row>
    <row r="243" spans="1:5" ht="16" thickBot="1" x14ac:dyDescent="0.4">
      <c r="A243" s="156">
        <v>45691</v>
      </c>
      <c r="B243" s="151" t="s">
        <v>116</v>
      </c>
      <c r="C243" s="157" t="s">
        <v>162</v>
      </c>
      <c r="D243" s="158">
        <v>1.71</v>
      </c>
      <c r="E243" s="157" t="s">
        <v>166</v>
      </c>
    </row>
    <row r="244" spans="1:5" ht="16" thickBot="1" x14ac:dyDescent="0.4">
      <c r="A244" s="156">
        <v>45691</v>
      </c>
      <c r="B244" s="151" t="s">
        <v>116</v>
      </c>
      <c r="C244" s="157" t="s">
        <v>162</v>
      </c>
      <c r="D244" s="158">
        <v>1.68</v>
      </c>
      <c r="E244" s="157" t="s">
        <v>166</v>
      </c>
    </row>
    <row r="245" spans="1:5" ht="16" thickBot="1" x14ac:dyDescent="0.4">
      <c r="A245" s="156">
        <v>45691</v>
      </c>
      <c r="B245" s="151" t="s">
        <v>116</v>
      </c>
      <c r="C245" s="157" t="s">
        <v>162</v>
      </c>
      <c r="D245" s="158">
        <v>1.62</v>
      </c>
      <c r="E245" s="157" t="s">
        <v>166</v>
      </c>
    </row>
    <row r="246" spans="1:5" ht="16" thickBot="1" x14ac:dyDescent="0.4">
      <c r="A246" s="156">
        <v>45692</v>
      </c>
      <c r="B246" s="151" t="s">
        <v>116</v>
      </c>
      <c r="C246" s="157" t="s">
        <v>162</v>
      </c>
      <c r="D246" s="158">
        <v>1.77</v>
      </c>
      <c r="E246" s="157" t="s">
        <v>166</v>
      </c>
    </row>
    <row r="247" spans="1:5" ht="16" thickBot="1" x14ac:dyDescent="0.4">
      <c r="A247" s="156">
        <v>45692</v>
      </c>
      <c r="B247" s="151" t="s">
        <v>116</v>
      </c>
      <c r="C247" s="157" t="s">
        <v>162</v>
      </c>
      <c r="D247" s="158">
        <v>1.66</v>
      </c>
      <c r="E247" s="157" t="s">
        <v>166</v>
      </c>
    </row>
    <row r="248" spans="1:5" ht="16" thickBot="1" x14ac:dyDescent="0.4">
      <c r="A248" s="156">
        <v>45692</v>
      </c>
      <c r="B248" s="151" t="s">
        <v>116</v>
      </c>
      <c r="C248" s="157" t="s">
        <v>162</v>
      </c>
      <c r="D248" s="158">
        <v>1.53</v>
      </c>
      <c r="E248" s="157" t="s">
        <v>166</v>
      </c>
    </row>
    <row r="249" spans="1:5" ht="16" thickBot="1" x14ac:dyDescent="0.4">
      <c r="A249" s="156">
        <v>45692</v>
      </c>
      <c r="B249" s="151" t="s">
        <v>116</v>
      </c>
      <c r="C249" s="157" t="s">
        <v>162</v>
      </c>
      <c r="D249" s="158">
        <v>1.58</v>
      </c>
      <c r="E249" s="157" t="s">
        <v>166</v>
      </c>
    </row>
    <row r="250" spans="1:5" ht="16" thickBot="1" x14ac:dyDescent="0.4">
      <c r="A250" s="156">
        <v>45692</v>
      </c>
      <c r="B250" s="151" t="s">
        <v>116</v>
      </c>
      <c r="C250" s="157" t="s">
        <v>164</v>
      </c>
      <c r="D250" s="158">
        <v>1.65</v>
      </c>
      <c r="E250" s="157" t="s">
        <v>168</v>
      </c>
    </row>
    <row r="251" spans="1:5" ht="16" thickBot="1" x14ac:dyDescent="0.4">
      <c r="A251" s="156">
        <v>45692</v>
      </c>
      <c r="B251" s="151" t="s">
        <v>116</v>
      </c>
      <c r="C251" s="157" t="s">
        <v>162</v>
      </c>
      <c r="D251" s="158">
        <v>1.71</v>
      </c>
      <c r="E251" s="157" t="s">
        <v>171</v>
      </c>
    </row>
    <row r="252" spans="1:5" ht="16" thickBot="1" x14ac:dyDescent="0.4">
      <c r="A252" s="156">
        <v>45692</v>
      </c>
      <c r="B252" s="151" t="s">
        <v>116</v>
      </c>
      <c r="C252" s="157" t="s">
        <v>162</v>
      </c>
      <c r="D252" s="158">
        <v>1.71</v>
      </c>
      <c r="E252" s="157" t="s">
        <v>166</v>
      </c>
    </row>
    <row r="253" spans="1:5" ht="16" thickBot="1" x14ac:dyDescent="0.4">
      <c r="A253" s="156">
        <v>45692</v>
      </c>
      <c r="B253" s="151" t="s">
        <v>116</v>
      </c>
      <c r="C253" s="157" t="s">
        <v>162</v>
      </c>
      <c r="D253" s="158">
        <v>1.71</v>
      </c>
      <c r="E253" s="157" t="s">
        <v>166</v>
      </c>
    </row>
    <row r="254" spans="1:5" ht="16" thickBot="1" x14ac:dyDescent="0.4">
      <c r="A254" s="156">
        <v>45692</v>
      </c>
      <c r="B254" s="151" t="s">
        <v>116</v>
      </c>
      <c r="C254" s="157" t="s">
        <v>162</v>
      </c>
      <c r="D254" s="158">
        <v>1.71</v>
      </c>
      <c r="E254" s="157" t="s">
        <v>166</v>
      </c>
    </row>
    <row r="255" spans="1:5" ht="16" thickBot="1" x14ac:dyDescent="0.4">
      <c r="A255" s="156">
        <v>45692</v>
      </c>
      <c r="B255" s="151" t="s">
        <v>116</v>
      </c>
      <c r="C255" s="157" t="s">
        <v>162</v>
      </c>
      <c r="D255" s="158">
        <v>1.68</v>
      </c>
      <c r="E255" s="157" t="s">
        <v>166</v>
      </c>
    </row>
    <row r="256" spans="1:5" ht="16" thickBot="1" x14ac:dyDescent="0.4">
      <c r="A256" s="156">
        <v>45692</v>
      </c>
      <c r="B256" s="151" t="s">
        <v>116</v>
      </c>
      <c r="C256" s="157" t="s">
        <v>162</v>
      </c>
      <c r="D256" s="158">
        <v>1.62</v>
      </c>
      <c r="E256" s="157" t="s">
        <v>166</v>
      </c>
    </row>
    <row r="257" spans="1:5" ht="16" thickBot="1" x14ac:dyDescent="0.4">
      <c r="A257" s="156">
        <v>45692</v>
      </c>
      <c r="B257" s="151" t="s">
        <v>116</v>
      </c>
      <c r="C257" s="157" t="s">
        <v>164</v>
      </c>
      <c r="D257" s="158">
        <v>1.97</v>
      </c>
      <c r="E257" s="157" t="s">
        <v>166</v>
      </c>
    </row>
    <row r="258" spans="1:5" ht="16" thickBot="1" x14ac:dyDescent="0.4">
      <c r="A258" s="156">
        <v>45692</v>
      </c>
      <c r="B258" s="151" t="s">
        <v>116</v>
      </c>
      <c r="C258" s="157" t="s">
        <v>162</v>
      </c>
      <c r="D258" s="158">
        <v>1.71</v>
      </c>
      <c r="E258" s="157" t="s">
        <v>178</v>
      </c>
    </row>
    <row r="259" spans="1:5" ht="16" thickBot="1" x14ac:dyDescent="0.4">
      <c r="A259" s="156">
        <v>45692</v>
      </c>
      <c r="B259" s="151" t="s">
        <v>116</v>
      </c>
      <c r="C259" s="157" t="s">
        <v>162</v>
      </c>
      <c r="D259" s="158">
        <v>1.71</v>
      </c>
      <c r="E259" s="157" t="s">
        <v>166</v>
      </c>
    </row>
    <row r="260" spans="1:5" ht="16" thickBot="1" x14ac:dyDescent="0.4">
      <c r="A260" s="156">
        <v>45693</v>
      </c>
      <c r="B260" s="151" t="s">
        <v>116</v>
      </c>
      <c r="C260" s="157" t="s">
        <v>162</v>
      </c>
      <c r="D260" s="158">
        <v>1.77</v>
      </c>
      <c r="E260" s="157" t="s">
        <v>166</v>
      </c>
    </row>
    <row r="261" spans="1:5" ht="16" thickBot="1" x14ac:dyDescent="0.4">
      <c r="A261" s="156">
        <v>45693</v>
      </c>
      <c r="B261" s="151" t="s">
        <v>116</v>
      </c>
      <c r="C261" s="157" t="s">
        <v>162</v>
      </c>
      <c r="D261" s="158">
        <v>1.66</v>
      </c>
      <c r="E261" s="157" t="s">
        <v>166</v>
      </c>
    </row>
    <row r="262" spans="1:5" ht="16" thickBot="1" x14ac:dyDescent="0.4">
      <c r="A262" s="156">
        <v>45693</v>
      </c>
      <c r="B262" s="151" t="s">
        <v>116</v>
      </c>
      <c r="C262" s="157" t="s">
        <v>162</v>
      </c>
      <c r="D262" s="158">
        <v>1.53</v>
      </c>
      <c r="E262" s="157" t="s">
        <v>166</v>
      </c>
    </row>
    <row r="263" spans="1:5" ht="16" thickBot="1" x14ac:dyDescent="0.4">
      <c r="A263" s="156">
        <v>45693</v>
      </c>
      <c r="B263" s="151" t="s">
        <v>116</v>
      </c>
      <c r="C263" s="157" t="s">
        <v>162</v>
      </c>
      <c r="D263" s="158">
        <v>1.58</v>
      </c>
      <c r="E263" s="157" t="s">
        <v>166</v>
      </c>
    </row>
    <row r="264" spans="1:5" ht="16" thickBot="1" x14ac:dyDescent="0.4">
      <c r="A264" s="156">
        <v>45693</v>
      </c>
      <c r="B264" s="151" t="s">
        <v>116</v>
      </c>
      <c r="C264" s="157" t="s">
        <v>164</v>
      </c>
      <c r="D264" s="158">
        <v>1.65</v>
      </c>
      <c r="E264" s="157" t="s">
        <v>168</v>
      </c>
    </row>
    <row r="265" spans="1:5" ht="16" thickBot="1" x14ac:dyDescent="0.4">
      <c r="A265" s="156">
        <v>45693</v>
      </c>
      <c r="B265" s="151" t="s">
        <v>116</v>
      </c>
      <c r="C265" s="157" t="s">
        <v>162</v>
      </c>
      <c r="D265" s="158">
        <v>1.68</v>
      </c>
      <c r="E265" s="157" t="s">
        <v>166</v>
      </c>
    </row>
    <row r="266" spans="1:5" ht="16" thickBot="1" x14ac:dyDescent="0.4">
      <c r="A266" s="156">
        <v>45693</v>
      </c>
      <c r="B266" s="151" t="s">
        <v>116</v>
      </c>
      <c r="C266" s="157" t="s">
        <v>164</v>
      </c>
      <c r="D266" s="158">
        <v>1.97</v>
      </c>
      <c r="E266" s="157" t="s">
        <v>166</v>
      </c>
    </row>
    <row r="267" spans="1:5" ht="16" thickBot="1" x14ac:dyDescent="0.4">
      <c r="A267" s="156">
        <v>45693</v>
      </c>
      <c r="B267" s="151" t="s">
        <v>116</v>
      </c>
      <c r="C267" s="157" t="s">
        <v>162</v>
      </c>
      <c r="D267" s="158">
        <v>1.62</v>
      </c>
      <c r="E267" s="157" t="s">
        <v>166</v>
      </c>
    </row>
    <row r="268" spans="1:5" ht="16" thickBot="1" x14ac:dyDescent="0.4">
      <c r="A268" s="156">
        <v>45693</v>
      </c>
      <c r="B268" s="151" t="s">
        <v>116</v>
      </c>
      <c r="C268" s="157" t="s">
        <v>162</v>
      </c>
      <c r="D268" s="158">
        <v>1.71</v>
      </c>
      <c r="E268" s="157" t="s">
        <v>166</v>
      </c>
    </row>
    <row r="269" spans="1:5" ht="16" thickBot="1" x14ac:dyDescent="0.4">
      <c r="A269" s="156">
        <v>45693</v>
      </c>
      <c r="B269" s="151" t="s">
        <v>116</v>
      </c>
      <c r="C269" s="157" t="s">
        <v>162</v>
      </c>
      <c r="D269" s="158">
        <v>1.71</v>
      </c>
      <c r="E269" s="157" t="s">
        <v>171</v>
      </c>
    </row>
    <row r="270" spans="1:5" ht="16" thickBot="1" x14ac:dyDescent="0.4">
      <c r="A270" s="156">
        <v>45693</v>
      </c>
      <c r="B270" s="151" t="s">
        <v>116</v>
      </c>
      <c r="C270" s="157" t="s">
        <v>162</v>
      </c>
      <c r="D270" s="158">
        <v>1.71</v>
      </c>
      <c r="E270" s="157" t="s">
        <v>166</v>
      </c>
    </row>
    <row r="271" spans="1:5" ht="16" thickBot="1" x14ac:dyDescent="0.4">
      <c r="A271" s="156">
        <v>45693</v>
      </c>
      <c r="B271" s="151" t="s">
        <v>116</v>
      </c>
      <c r="C271" s="157" t="s">
        <v>162</v>
      </c>
      <c r="D271" s="158">
        <v>1.71</v>
      </c>
      <c r="E271" s="157" t="s">
        <v>178</v>
      </c>
    </row>
    <row r="272" spans="1:5" ht="16" thickBot="1" x14ac:dyDescent="0.4">
      <c r="A272" s="156">
        <v>45694</v>
      </c>
      <c r="B272" s="151" t="s">
        <v>116</v>
      </c>
      <c r="C272" s="157" t="s">
        <v>162</v>
      </c>
      <c r="D272" s="158">
        <v>1.77</v>
      </c>
      <c r="E272" s="157" t="s">
        <v>166</v>
      </c>
    </row>
    <row r="273" spans="1:5" ht="16" thickBot="1" x14ac:dyDescent="0.4">
      <c r="A273" s="156">
        <v>45694</v>
      </c>
      <c r="B273" s="151" t="s">
        <v>116</v>
      </c>
      <c r="C273" s="157" t="s">
        <v>162</v>
      </c>
      <c r="D273" s="158">
        <v>1.66</v>
      </c>
      <c r="E273" s="157" t="s">
        <v>166</v>
      </c>
    </row>
    <row r="274" spans="1:5" ht="16" thickBot="1" x14ac:dyDescent="0.4">
      <c r="A274" s="156">
        <v>45694</v>
      </c>
      <c r="B274" s="151" t="s">
        <v>116</v>
      </c>
      <c r="C274" s="157" t="s">
        <v>162</v>
      </c>
      <c r="D274" s="158">
        <v>1.53</v>
      </c>
      <c r="E274" s="157" t="s">
        <v>166</v>
      </c>
    </row>
    <row r="275" spans="1:5" ht="16" thickBot="1" x14ac:dyDescent="0.4">
      <c r="A275" s="156">
        <v>45694</v>
      </c>
      <c r="B275" s="151" t="s">
        <v>116</v>
      </c>
      <c r="C275" s="157" t="s">
        <v>162</v>
      </c>
      <c r="D275" s="158">
        <v>1.58</v>
      </c>
      <c r="E275" s="157" t="s">
        <v>166</v>
      </c>
    </row>
    <row r="276" spans="1:5" ht="16" thickBot="1" x14ac:dyDescent="0.4">
      <c r="A276" s="156">
        <v>45694</v>
      </c>
      <c r="B276" s="151" t="s">
        <v>116</v>
      </c>
      <c r="C276" s="157" t="s">
        <v>164</v>
      </c>
      <c r="D276" s="158">
        <v>1.65</v>
      </c>
      <c r="E276" s="157" t="s">
        <v>168</v>
      </c>
    </row>
    <row r="277" spans="1:5" ht="16" thickBot="1" x14ac:dyDescent="0.4">
      <c r="A277" s="156">
        <v>45694</v>
      </c>
      <c r="B277" s="151" t="s">
        <v>116</v>
      </c>
      <c r="C277" s="157" t="s">
        <v>162</v>
      </c>
      <c r="D277" s="158">
        <v>1.71</v>
      </c>
      <c r="E277" s="157" t="s">
        <v>171</v>
      </c>
    </row>
    <row r="278" spans="1:5" ht="16" thickBot="1" x14ac:dyDescent="0.4">
      <c r="A278" s="156">
        <v>45694</v>
      </c>
      <c r="B278" s="151" t="s">
        <v>116</v>
      </c>
      <c r="C278" s="157" t="s">
        <v>162</v>
      </c>
      <c r="D278" s="158">
        <v>1.71</v>
      </c>
      <c r="E278" s="157" t="s">
        <v>166</v>
      </c>
    </row>
    <row r="279" spans="1:5" ht="16" thickBot="1" x14ac:dyDescent="0.4">
      <c r="A279" s="156">
        <v>45694</v>
      </c>
      <c r="B279" s="151" t="s">
        <v>116</v>
      </c>
      <c r="C279" s="157" t="s">
        <v>162</v>
      </c>
      <c r="D279" s="158">
        <v>1.71</v>
      </c>
      <c r="E279" s="157" t="s">
        <v>166</v>
      </c>
    </row>
    <row r="280" spans="1:5" ht="16" thickBot="1" x14ac:dyDescent="0.4">
      <c r="A280" s="156">
        <v>45694</v>
      </c>
      <c r="B280" s="151" t="s">
        <v>116</v>
      </c>
      <c r="C280" s="157" t="s">
        <v>162</v>
      </c>
      <c r="D280" s="158">
        <v>1.62</v>
      </c>
      <c r="E280" s="157" t="s">
        <v>166</v>
      </c>
    </row>
    <row r="281" spans="1:5" ht="16" thickBot="1" x14ac:dyDescent="0.4">
      <c r="A281" s="156">
        <v>45694</v>
      </c>
      <c r="B281" s="151" t="s">
        <v>116</v>
      </c>
      <c r="C281" s="157" t="s">
        <v>164</v>
      </c>
      <c r="D281" s="158">
        <v>1.97</v>
      </c>
      <c r="E281" s="157" t="s">
        <v>166</v>
      </c>
    </row>
    <row r="282" spans="1:5" ht="16" thickBot="1" x14ac:dyDescent="0.4">
      <c r="A282" s="156">
        <v>45694</v>
      </c>
      <c r="B282" s="151" t="s">
        <v>116</v>
      </c>
      <c r="C282" s="157" t="s">
        <v>162</v>
      </c>
      <c r="D282" s="158">
        <v>1.71</v>
      </c>
      <c r="E282" s="157" t="s">
        <v>178</v>
      </c>
    </row>
    <row r="283" spans="1:5" ht="16" thickBot="1" x14ac:dyDescent="0.4">
      <c r="A283" s="156">
        <v>45694</v>
      </c>
      <c r="B283" s="151" t="s">
        <v>116</v>
      </c>
      <c r="C283" s="157" t="s">
        <v>162</v>
      </c>
      <c r="D283" s="158">
        <v>1.71</v>
      </c>
      <c r="E283" s="157" t="s">
        <v>166</v>
      </c>
    </row>
    <row r="284" spans="1:5" ht="16" thickBot="1" x14ac:dyDescent="0.4">
      <c r="A284" s="156">
        <v>45695</v>
      </c>
      <c r="B284" s="151" t="s">
        <v>116</v>
      </c>
      <c r="C284" s="157" t="s">
        <v>162</v>
      </c>
      <c r="D284" s="158">
        <v>1.66</v>
      </c>
      <c r="E284" s="157" t="s">
        <v>166</v>
      </c>
    </row>
    <row r="285" spans="1:5" ht="16" thickBot="1" x14ac:dyDescent="0.4">
      <c r="A285" s="156">
        <v>45695</v>
      </c>
      <c r="B285" s="151" t="s">
        <v>116</v>
      </c>
      <c r="C285" s="157" t="s">
        <v>162</v>
      </c>
      <c r="D285" s="158">
        <v>1.58</v>
      </c>
      <c r="E285" s="157" t="s">
        <v>166</v>
      </c>
    </row>
    <row r="286" spans="1:5" ht="16" thickBot="1" x14ac:dyDescent="0.4">
      <c r="A286" s="156">
        <v>45695</v>
      </c>
      <c r="B286" s="151" t="s">
        <v>116</v>
      </c>
      <c r="C286" s="157" t="s">
        <v>162</v>
      </c>
      <c r="D286" s="158">
        <v>1.53</v>
      </c>
      <c r="E286" s="157" t="s">
        <v>166</v>
      </c>
    </row>
    <row r="287" spans="1:5" ht="16" thickBot="1" x14ac:dyDescent="0.4">
      <c r="A287" s="156">
        <v>45695</v>
      </c>
      <c r="B287" s="151" t="s">
        <v>116</v>
      </c>
      <c r="C287" s="157" t="s">
        <v>164</v>
      </c>
      <c r="D287" s="158">
        <v>1.65</v>
      </c>
      <c r="E287" s="157" t="s">
        <v>168</v>
      </c>
    </row>
    <row r="288" spans="1:5" ht="16" thickBot="1" x14ac:dyDescent="0.4">
      <c r="A288" s="156">
        <v>45695</v>
      </c>
      <c r="B288" s="151" t="s">
        <v>116</v>
      </c>
      <c r="C288" s="157" t="s">
        <v>164</v>
      </c>
      <c r="D288" s="158">
        <v>1.97</v>
      </c>
      <c r="E288" s="157" t="s">
        <v>166</v>
      </c>
    </row>
    <row r="289" spans="1:5" ht="16" thickBot="1" x14ac:dyDescent="0.4">
      <c r="A289" s="156">
        <v>45695</v>
      </c>
      <c r="B289" s="151" t="s">
        <v>116</v>
      </c>
      <c r="C289" s="157" t="s">
        <v>162</v>
      </c>
      <c r="D289" s="158">
        <v>1.62</v>
      </c>
      <c r="E289" s="157" t="s">
        <v>166</v>
      </c>
    </row>
    <row r="290" spans="1:5" ht="16" thickBot="1" x14ac:dyDescent="0.4">
      <c r="A290" s="156">
        <v>45695</v>
      </c>
      <c r="B290" s="151" t="s">
        <v>116</v>
      </c>
      <c r="C290" s="157" t="s">
        <v>162</v>
      </c>
      <c r="D290" s="158">
        <v>1.71</v>
      </c>
      <c r="E290" s="157" t="s">
        <v>166</v>
      </c>
    </row>
    <row r="291" spans="1:5" ht="16" thickBot="1" x14ac:dyDescent="0.4">
      <c r="A291" s="156">
        <v>45695</v>
      </c>
      <c r="B291" s="151" t="s">
        <v>116</v>
      </c>
      <c r="C291" s="157" t="s">
        <v>162</v>
      </c>
      <c r="D291" s="158">
        <v>1.71</v>
      </c>
      <c r="E291" s="157" t="s">
        <v>171</v>
      </c>
    </row>
    <row r="292" spans="1:5" ht="16" thickBot="1" x14ac:dyDescent="0.4">
      <c r="A292" s="156">
        <v>45695</v>
      </c>
      <c r="B292" s="151" t="s">
        <v>116</v>
      </c>
      <c r="C292" s="157" t="s">
        <v>162</v>
      </c>
      <c r="D292" s="158">
        <v>1.71</v>
      </c>
      <c r="E292" s="157" t="s">
        <v>166</v>
      </c>
    </row>
    <row r="293" spans="1:5" ht="16" thickBot="1" x14ac:dyDescent="0.4">
      <c r="A293" s="156">
        <v>45695</v>
      </c>
      <c r="B293" s="151" t="s">
        <v>116</v>
      </c>
      <c r="C293" s="157" t="s">
        <v>162</v>
      </c>
      <c r="D293" s="158">
        <v>1.71</v>
      </c>
      <c r="E293" s="157" t="s">
        <v>178</v>
      </c>
    </row>
    <row r="294" spans="1:5" ht="16" thickBot="1" x14ac:dyDescent="0.4">
      <c r="A294" s="156">
        <v>45698</v>
      </c>
      <c r="B294" s="151" t="s">
        <v>116</v>
      </c>
      <c r="C294" s="157" t="s">
        <v>162</v>
      </c>
      <c r="D294" s="158">
        <v>1.77</v>
      </c>
      <c r="E294" s="157" t="s">
        <v>166</v>
      </c>
    </row>
    <row r="295" spans="1:5" ht="16" thickBot="1" x14ac:dyDescent="0.4">
      <c r="A295" s="156">
        <v>45698</v>
      </c>
      <c r="B295" s="151" t="s">
        <v>116</v>
      </c>
      <c r="C295" s="157" t="s">
        <v>162</v>
      </c>
      <c r="D295" s="158">
        <v>1.66</v>
      </c>
      <c r="E295" s="157" t="s">
        <v>166</v>
      </c>
    </row>
    <row r="296" spans="1:5" ht="16" thickBot="1" x14ac:dyDescent="0.4">
      <c r="A296" s="156">
        <v>45698</v>
      </c>
      <c r="B296" s="151" t="s">
        <v>116</v>
      </c>
      <c r="C296" s="157" t="s">
        <v>162</v>
      </c>
      <c r="D296" s="158">
        <v>1.53</v>
      </c>
      <c r="E296" s="157" t="s">
        <v>166</v>
      </c>
    </row>
    <row r="297" spans="1:5" ht="16" thickBot="1" x14ac:dyDescent="0.4">
      <c r="A297" s="156">
        <v>45698</v>
      </c>
      <c r="B297" s="151" t="s">
        <v>116</v>
      </c>
      <c r="C297" s="157" t="s">
        <v>162</v>
      </c>
      <c r="D297" s="158">
        <v>1.58</v>
      </c>
      <c r="E297" s="157" t="s">
        <v>166</v>
      </c>
    </row>
    <row r="298" spans="1:5" ht="16" thickBot="1" x14ac:dyDescent="0.4">
      <c r="A298" s="156">
        <v>45698</v>
      </c>
      <c r="B298" s="151" t="s">
        <v>116</v>
      </c>
      <c r="C298" s="157" t="s">
        <v>164</v>
      </c>
      <c r="D298" s="158">
        <v>1.65</v>
      </c>
      <c r="E298" s="157" t="s">
        <v>168</v>
      </c>
    </row>
    <row r="299" spans="1:5" ht="16" thickBot="1" x14ac:dyDescent="0.4">
      <c r="A299" s="156">
        <v>45698</v>
      </c>
      <c r="B299" s="151" t="s">
        <v>116</v>
      </c>
      <c r="C299" s="157" t="s">
        <v>162</v>
      </c>
      <c r="D299" s="158">
        <v>1.61</v>
      </c>
      <c r="E299" s="157" t="s">
        <v>181</v>
      </c>
    </row>
    <row r="300" spans="1:5" ht="16" thickBot="1" x14ac:dyDescent="0.4">
      <c r="A300" s="156">
        <v>45698</v>
      </c>
      <c r="B300" s="151" t="s">
        <v>116</v>
      </c>
      <c r="C300" s="157" t="s">
        <v>162</v>
      </c>
      <c r="D300" s="158">
        <v>1.71</v>
      </c>
      <c r="E300" s="157" t="s">
        <v>166</v>
      </c>
    </row>
    <row r="301" spans="1:5" ht="16" thickBot="1" x14ac:dyDescent="0.4">
      <c r="A301" s="156">
        <v>45698</v>
      </c>
      <c r="B301" s="151" t="s">
        <v>116</v>
      </c>
      <c r="C301" s="157" t="s">
        <v>162</v>
      </c>
      <c r="D301" s="158">
        <v>1.71</v>
      </c>
      <c r="E301" s="157" t="s">
        <v>166</v>
      </c>
    </row>
    <row r="302" spans="1:5" ht="16" thickBot="1" x14ac:dyDescent="0.4">
      <c r="A302" s="156">
        <v>45698</v>
      </c>
      <c r="B302" s="151" t="s">
        <v>116</v>
      </c>
      <c r="C302" s="157" t="s">
        <v>162</v>
      </c>
      <c r="D302" s="158">
        <v>1.71</v>
      </c>
      <c r="E302" s="157" t="s">
        <v>166</v>
      </c>
    </row>
    <row r="303" spans="1:5" ht="16" thickBot="1" x14ac:dyDescent="0.4">
      <c r="A303" s="156">
        <v>45698</v>
      </c>
      <c r="B303" s="151" t="s">
        <v>116</v>
      </c>
      <c r="C303" s="157" t="s">
        <v>162</v>
      </c>
      <c r="D303" s="158">
        <v>1.62</v>
      </c>
      <c r="E303" s="157" t="s">
        <v>166</v>
      </c>
    </row>
    <row r="304" spans="1:5" ht="16" thickBot="1" x14ac:dyDescent="0.4">
      <c r="A304" s="156">
        <v>45698</v>
      </c>
      <c r="B304" s="151" t="s">
        <v>116</v>
      </c>
      <c r="C304" s="157" t="s">
        <v>162</v>
      </c>
      <c r="D304" s="158">
        <v>1.71</v>
      </c>
      <c r="E304" s="157" t="s">
        <v>178</v>
      </c>
    </row>
    <row r="305" spans="1:5" ht="16" thickBot="1" x14ac:dyDescent="0.4">
      <c r="A305" s="156">
        <v>45699</v>
      </c>
      <c r="B305" s="151" t="s">
        <v>116</v>
      </c>
      <c r="C305" s="157" t="s">
        <v>162</v>
      </c>
      <c r="D305" s="158">
        <v>1.62</v>
      </c>
      <c r="E305" s="157" t="s">
        <v>182</v>
      </c>
    </row>
    <row r="306" spans="1:5" ht="16" thickBot="1" x14ac:dyDescent="0.4">
      <c r="A306" s="156">
        <v>45699</v>
      </c>
      <c r="B306" s="151" t="s">
        <v>116</v>
      </c>
      <c r="C306" s="157" t="s">
        <v>162</v>
      </c>
      <c r="D306" s="158">
        <v>1.77</v>
      </c>
      <c r="E306" s="157" t="s">
        <v>166</v>
      </c>
    </row>
    <row r="307" spans="1:5" ht="16" thickBot="1" x14ac:dyDescent="0.4">
      <c r="A307" s="156">
        <v>45699</v>
      </c>
      <c r="B307" s="151" t="s">
        <v>116</v>
      </c>
      <c r="C307" s="157" t="s">
        <v>162</v>
      </c>
      <c r="D307" s="158">
        <v>1.66</v>
      </c>
      <c r="E307" s="157" t="s">
        <v>166</v>
      </c>
    </row>
    <row r="308" spans="1:5" ht="16" thickBot="1" x14ac:dyDescent="0.4">
      <c r="A308" s="156">
        <v>45699</v>
      </c>
      <c r="B308" s="151" t="s">
        <v>116</v>
      </c>
      <c r="C308" s="157" t="s">
        <v>162</v>
      </c>
      <c r="D308" s="158">
        <v>1.53</v>
      </c>
      <c r="E308" s="157" t="s">
        <v>166</v>
      </c>
    </row>
    <row r="309" spans="1:5" ht="16" thickBot="1" x14ac:dyDescent="0.4">
      <c r="A309" s="156">
        <v>45699</v>
      </c>
      <c r="B309" s="151" t="s">
        <v>116</v>
      </c>
      <c r="C309" s="157" t="s">
        <v>162</v>
      </c>
      <c r="D309" s="158">
        <v>1.58</v>
      </c>
      <c r="E309" s="157" t="s">
        <v>166</v>
      </c>
    </row>
    <row r="310" spans="1:5" ht="16" thickBot="1" x14ac:dyDescent="0.4">
      <c r="A310" s="156">
        <v>45699</v>
      </c>
      <c r="B310" s="151" t="s">
        <v>116</v>
      </c>
      <c r="C310" s="157" t="s">
        <v>162</v>
      </c>
      <c r="D310" s="158">
        <v>1.61</v>
      </c>
      <c r="E310" s="157" t="s">
        <v>181</v>
      </c>
    </row>
    <row r="311" spans="1:5" ht="16" thickBot="1" x14ac:dyDescent="0.4">
      <c r="A311" s="156">
        <v>45699</v>
      </c>
      <c r="B311" s="151" t="s">
        <v>116</v>
      </c>
      <c r="C311" s="157" t="s">
        <v>164</v>
      </c>
      <c r="D311" s="158">
        <v>1.65</v>
      </c>
      <c r="E311" s="157" t="s">
        <v>168</v>
      </c>
    </row>
    <row r="312" spans="1:5" ht="16" thickBot="1" x14ac:dyDescent="0.4">
      <c r="A312" s="156">
        <v>45699</v>
      </c>
      <c r="B312" s="151" t="s">
        <v>116</v>
      </c>
      <c r="C312" s="157" t="s">
        <v>162</v>
      </c>
      <c r="D312" s="158">
        <v>1.71</v>
      </c>
      <c r="E312" s="157" t="s">
        <v>166</v>
      </c>
    </row>
    <row r="313" spans="1:5" ht="16" thickBot="1" x14ac:dyDescent="0.4">
      <c r="A313" s="156">
        <v>45699</v>
      </c>
      <c r="B313" s="151" t="s">
        <v>116</v>
      </c>
      <c r="C313" s="157" t="s">
        <v>162</v>
      </c>
      <c r="D313" s="158">
        <v>1.71</v>
      </c>
      <c r="E313" s="157" t="s">
        <v>166</v>
      </c>
    </row>
    <row r="314" spans="1:5" ht="16" thickBot="1" x14ac:dyDescent="0.4">
      <c r="A314" s="156">
        <v>45699</v>
      </c>
      <c r="B314" s="151" t="s">
        <v>116</v>
      </c>
      <c r="C314" s="157" t="s">
        <v>162</v>
      </c>
      <c r="D314" s="158">
        <v>1.71</v>
      </c>
      <c r="E314" s="157" t="s">
        <v>166</v>
      </c>
    </row>
    <row r="315" spans="1:5" ht="16" thickBot="1" x14ac:dyDescent="0.4">
      <c r="A315" s="156">
        <v>45699</v>
      </c>
      <c r="B315" s="151" t="s">
        <v>116</v>
      </c>
      <c r="C315" s="157" t="s">
        <v>164</v>
      </c>
      <c r="D315" s="158">
        <v>1.97</v>
      </c>
      <c r="E315" s="157" t="s">
        <v>166</v>
      </c>
    </row>
    <row r="316" spans="1:5" ht="16" thickBot="1" x14ac:dyDescent="0.4">
      <c r="A316" s="156">
        <v>45699</v>
      </c>
      <c r="B316" s="151" t="s">
        <v>116</v>
      </c>
      <c r="C316" s="157" t="s">
        <v>162</v>
      </c>
      <c r="D316" s="158">
        <v>1.62</v>
      </c>
      <c r="E316" s="157" t="s">
        <v>166</v>
      </c>
    </row>
    <row r="317" spans="1:5" ht="16" thickBot="1" x14ac:dyDescent="0.4">
      <c r="A317" s="156">
        <v>45699</v>
      </c>
      <c r="B317" s="151" t="s">
        <v>116</v>
      </c>
      <c r="C317" s="157" t="s">
        <v>162</v>
      </c>
      <c r="D317" s="158">
        <v>1.71</v>
      </c>
      <c r="E317" s="157" t="s">
        <v>178</v>
      </c>
    </row>
    <row r="318" spans="1:5" ht="16" thickBot="1" x14ac:dyDescent="0.4">
      <c r="A318" s="156">
        <v>45699</v>
      </c>
      <c r="B318" s="151" t="s">
        <v>116</v>
      </c>
      <c r="C318" s="157" t="s">
        <v>162</v>
      </c>
      <c r="D318" s="158">
        <v>1.71</v>
      </c>
      <c r="E318" s="157" t="s">
        <v>166</v>
      </c>
    </row>
    <row r="319" spans="1:5" ht="16" thickBot="1" x14ac:dyDescent="0.4">
      <c r="A319" s="156">
        <v>45699</v>
      </c>
      <c r="B319" s="151" t="s">
        <v>116</v>
      </c>
      <c r="C319" s="157" t="s">
        <v>162</v>
      </c>
      <c r="D319" s="158">
        <v>1.62</v>
      </c>
      <c r="E319" s="157" t="s">
        <v>166</v>
      </c>
    </row>
    <row r="320" spans="1:5" ht="16" thickBot="1" x14ac:dyDescent="0.4">
      <c r="A320" s="156">
        <v>45700</v>
      </c>
      <c r="B320" s="151" t="s">
        <v>116</v>
      </c>
      <c r="C320" s="157" t="s">
        <v>162</v>
      </c>
      <c r="D320" s="158">
        <v>1.62</v>
      </c>
      <c r="E320" s="157" t="s">
        <v>166</v>
      </c>
    </row>
    <row r="321" spans="1:5" ht="16" thickBot="1" x14ac:dyDescent="0.4">
      <c r="A321" s="156">
        <v>45700</v>
      </c>
      <c r="B321" s="151" t="s">
        <v>116</v>
      </c>
      <c r="C321" s="157" t="s">
        <v>162</v>
      </c>
      <c r="D321" s="158">
        <v>1.77</v>
      </c>
      <c r="E321" s="157" t="s">
        <v>166</v>
      </c>
    </row>
    <row r="322" spans="1:5" ht="16" thickBot="1" x14ac:dyDescent="0.4">
      <c r="A322" s="156">
        <v>45700</v>
      </c>
      <c r="B322" s="151" t="s">
        <v>116</v>
      </c>
      <c r="C322" s="157" t="s">
        <v>162</v>
      </c>
      <c r="D322" s="158">
        <v>1.66</v>
      </c>
      <c r="E322" s="157" t="s">
        <v>166</v>
      </c>
    </row>
    <row r="323" spans="1:5" ht="16" thickBot="1" x14ac:dyDescent="0.4">
      <c r="A323" s="156">
        <v>45700</v>
      </c>
      <c r="B323" s="151" t="s">
        <v>116</v>
      </c>
      <c r="C323" s="157" t="s">
        <v>162</v>
      </c>
      <c r="D323" s="158">
        <v>1.59</v>
      </c>
      <c r="E323" s="157" t="s">
        <v>166</v>
      </c>
    </row>
    <row r="324" spans="1:5" ht="16" thickBot="1" x14ac:dyDescent="0.4">
      <c r="A324" s="156">
        <v>45700</v>
      </c>
      <c r="B324" s="151" t="s">
        <v>116</v>
      </c>
      <c r="C324" s="157" t="s">
        <v>162</v>
      </c>
      <c r="D324" s="158">
        <v>1.53</v>
      </c>
      <c r="E324" s="157" t="s">
        <v>166</v>
      </c>
    </row>
    <row r="325" spans="1:5" ht="16" thickBot="1" x14ac:dyDescent="0.4">
      <c r="A325" s="156">
        <v>45700</v>
      </c>
      <c r="B325" s="151" t="s">
        <v>116</v>
      </c>
      <c r="C325" s="157" t="s">
        <v>162</v>
      </c>
      <c r="D325" s="158">
        <v>1.58</v>
      </c>
      <c r="E325" s="157" t="s">
        <v>166</v>
      </c>
    </row>
    <row r="326" spans="1:5" ht="16" thickBot="1" x14ac:dyDescent="0.4">
      <c r="A326" s="156">
        <v>45700</v>
      </c>
      <c r="B326" s="151" t="s">
        <v>116</v>
      </c>
      <c r="C326" s="157" t="s">
        <v>162</v>
      </c>
      <c r="D326" s="158">
        <v>1.61</v>
      </c>
      <c r="E326" s="157" t="s">
        <v>181</v>
      </c>
    </row>
    <row r="327" spans="1:5" ht="16" thickBot="1" x14ac:dyDescent="0.4">
      <c r="A327" s="156">
        <v>45700</v>
      </c>
      <c r="B327" s="151" t="s">
        <v>116</v>
      </c>
      <c r="C327" s="157" t="s">
        <v>164</v>
      </c>
      <c r="D327" s="158">
        <v>1.97</v>
      </c>
      <c r="E327" s="157" t="s">
        <v>166</v>
      </c>
    </row>
    <row r="328" spans="1:5" ht="16" thickBot="1" x14ac:dyDescent="0.4">
      <c r="A328" s="156">
        <v>45700</v>
      </c>
      <c r="B328" s="151" t="s">
        <v>116</v>
      </c>
      <c r="C328" s="157" t="s">
        <v>162</v>
      </c>
      <c r="D328" s="158">
        <v>1.62</v>
      </c>
      <c r="E328" s="157" t="s">
        <v>166</v>
      </c>
    </row>
    <row r="329" spans="1:5" ht="16" thickBot="1" x14ac:dyDescent="0.4">
      <c r="A329" s="156">
        <v>45700</v>
      </c>
      <c r="B329" s="151" t="s">
        <v>116</v>
      </c>
      <c r="C329" s="157" t="s">
        <v>162</v>
      </c>
      <c r="D329" s="158">
        <v>1.71</v>
      </c>
      <c r="E329" s="157" t="s">
        <v>166</v>
      </c>
    </row>
    <row r="330" spans="1:5" ht="16" thickBot="1" x14ac:dyDescent="0.4">
      <c r="A330" s="156">
        <v>45700</v>
      </c>
      <c r="B330" s="151" t="s">
        <v>116</v>
      </c>
      <c r="C330" s="157" t="s">
        <v>162</v>
      </c>
      <c r="D330" s="158">
        <v>1.71</v>
      </c>
      <c r="E330" s="157" t="s">
        <v>166</v>
      </c>
    </row>
    <row r="331" spans="1:5" ht="16" thickBot="1" x14ac:dyDescent="0.4">
      <c r="A331" s="156">
        <v>45700</v>
      </c>
      <c r="B331" s="151" t="s">
        <v>116</v>
      </c>
      <c r="C331" s="157" t="s">
        <v>162</v>
      </c>
      <c r="D331" s="158">
        <v>1.71</v>
      </c>
      <c r="E331" s="157" t="s">
        <v>166</v>
      </c>
    </row>
    <row r="332" spans="1:5" ht="16" thickBot="1" x14ac:dyDescent="0.4">
      <c r="A332" s="156">
        <v>45700</v>
      </c>
      <c r="B332" s="151" t="s">
        <v>116</v>
      </c>
      <c r="C332" s="157" t="s">
        <v>162</v>
      </c>
      <c r="D332" s="158">
        <v>1.71</v>
      </c>
      <c r="E332" s="157" t="s">
        <v>178</v>
      </c>
    </row>
    <row r="333" spans="1:5" ht="16" thickBot="1" x14ac:dyDescent="0.4">
      <c r="A333" s="156">
        <v>45700</v>
      </c>
      <c r="B333" s="151" t="s">
        <v>116</v>
      </c>
      <c r="C333" s="157" t="s">
        <v>162</v>
      </c>
      <c r="D333" s="158">
        <v>1.59</v>
      </c>
      <c r="E333" s="157" t="s">
        <v>166</v>
      </c>
    </row>
    <row r="334" spans="1:5" ht="16" thickBot="1" x14ac:dyDescent="0.4">
      <c r="A334" s="156">
        <v>45701</v>
      </c>
      <c r="B334" s="151" t="s">
        <v>116</v>
      </c>
      <c r="C334" s="157" t="s">
        <v>162</v>
      </c>
      <c r="D334" s="158">
        <v>1.62</v>
      </c>
      <c r="E334" s="157" t="s">
        <v>166</v>
      </c>
    </row>
    <row r="335" spans="1:5" ht="16" thickBot="1" x14ac:dyDescent="0.4">
      <c r="A335" s="156">
        <v>45701</v>
      </c>
      <c r="B335" s="151" t="s">
        <v>116</v>
      </c>
      <c r="C335" s="157" t="s">
        <v>162</v>
      </c>
      <c r="D335" s="158">
        <v>1.77</v>
      </c>
      <c r="E335" s="157" t="s">
        <v>166</v>
      </c>
    </row>
    <row r="336" spans="1:5" ht="16" thickBot="1" x14ac:dyDescent="0.4">
      <c r="A336" s="156">
        <v>45701</v>
      </c>
      <c r="B336" s="151" t="s">
        <v>116</v>
      </c>
      <c r="C336" s="157" t="s">
        <v>162</v>
      </c>
      <c r="D336" s="158">
        <v>1.66</v>
      </c>
      <c r="E336" s="157" t="s">
        <v>166</v>
      </c>
    </row>
    <row r="337" spans="1:5" ht="16" thickBot="1" x14ac:dyDescent="0.4">
      <c r="A337" s="156">
        <v>45701</v>
      </c>
      <c r="B337" s="151" t="s">
        <v>116</v>
      </c>
      <c r="C337" s="157" t="s">
        <v>162</v>
      </c>
      <c r="D337" s="158">
        <v>1.59</v>
      </c>
      <c r="E337" s="157" t="s">
        <v>166</v>
      </c>
    </row>
    <row r="338" spans="1:5" ht="16" thickBot="1" x14ac:dyDescent="0.4">
      <c r="A338" s="156">
        <v>45701</v>
      </c>
      <c r="B338" s="151" t="s">
        <v>116</v>
      </c>
      <c r="C338" s="157" t="s">
        <v>162</v>
      </c>
      <c r="D338" s="158">
        <v>1.53</v>
      </c>
      <c r="E338" s="157" t="s">
        <v>166</v>
      </c>
    </row>
    <row r="339" spans="1:5" ht="16" thickBot="1" x14ac:dyDescent="0.4">
      <c r="A339" s="156">
        <v>45701</v>
      </c>
      <c r="B339" s="151" t="s">
        <v>116</v>
      </c>
      <c r="C339" s="157" t="s">
        <v>162</v>
      </c>
      <c r="D339" s="158">
        <v>1.58</v>
      </c>
      <c r="E339" s="157" t="s">
        <v>166</v>
      </c>
    </row>
    <row r="340" spans="1:5" ht="16" thickBot="1" x14ac:dyDescent="0.4">
      <c r="A340" s="156">
        <v>45701</v>
      </c>
      <c r="B340" s="151" t="s">
        <v>116</v>
      </c>
      <c r="C340" s="157" t="s">
        <v>162</v>
      </c>
      <c r="D340" s="158">
        <v>1.61</v>
      </c>
      <c r="E340" s="157" t="s">
        <v>181</v>
      </c>
    </row>
    <row r="341" spans="1:5" ht="16" thickBot="1" x14ac:dyDescent="0.4">
      <c r="A341" s="156">
        <v>45701</v>
      </c>
      <c r="B341" s="151" t="s">
        <v>116</v>
      </c>
      <c r="C341" s="157" t="s">
        <v>162</v>
      </c>
      <c r="D341" s="158">
        <v>1.62</v>
      </c>
      <c r="E341" s="157" t="s">
        <v>166</v>
      </c>
    </row>
    <row r="342" spans="1:5" ht="16" thickBot="1" x14ac:dyDescent="0.4">
      <c r="A342" s="156">
        <v>45701</v>
      </c>
      <c r="B342" s="151" t="s">
        <v>116</v>
      </c>
      <c r="C342" s="157" t="s">
        <v>162</v>
      </c>
      <c r="D342" s="158">
        <v>1.71</v>
      </c>
      <c r="E342" s="157" t="s">
        <v>166</v>
      </c>
    </row>
    <row r="343" spans="1:5" ht="16" thickBot="1" x14ac:dyDescent="0.4">
      <c r="A343" s="156">
        <v>45701</v>
      </c>
      <c r="B343" s="151" t="s">
        <v>116</v>
      </c>
      <c r="C343" s="157" t="s">
        <v>162</v>
      </c>
      <c r="D343" s="158">
        <v>1.71</v>
      </c>
      <c r="E343" s="157" t="s">
        <v>166</v>
      </c>
    </row>
    <row r="344" spans="1:5" ht="16" thickBot="1" x14ac:dyDescent="0.4">
      <c r="A344" s="156">
        <v>45701</v>
      </c>
      <c r="B344" s="151" t="s">
        <v>116</v>
      </c>
      <c r="C344" s="157" t="s">
        <v>162</v>
      </c>
      <c r="D344" s="158">
        <v>1.71</v>
      </c>
      <c r="E344" s="157" t="s">
        <v>166</v>
      </c>
    </row>
    <row r="345" spans="1:5" ht="16" thickBot="1" x14ac:dyDescent="0.4">
      <c r="A345" s="156">
        <v>45701</v>
      </c>
      <c r="B345" s="151" t="s">
        <v>116</v>
      </c>
      <c r="C345" s="157" t="s">
        <v>162</v>
      </c>
      <c r="D345" s="158">
        <v>1.71</v>
      </c>
      <c r="E345" s="157" t="s">
        <v>178</v>
      </c>
    </row>
    <row r="346" spans="1:5" ht="16" thickBot="1" x14ac:dyDescent="0.4">
      <c r="A346" s="156">
        <v>45701</v>
      </c>
      <c r="B346" s="151" t="s">
        <v>116</v>
      </c>
      <c r="C346" s="157" t="s">
        <v>162</v>
      </c>
      <c r="D346" s="158">
        <v>1.71</v>
      </c>
      <c r="E346" s="157" t="s">
        <v>166</v>
      </c>
    </row>
    <row r="347" spans="1:5" ht="16" thickBot="1" x14ac:dyDescent="0.4">
      <c r="A347" s="156">
        <v>45701</v>
      </c>
      <c r="B347" s="151" t="s">
        <v>116</v>
      </c>
      <c r="C347" s="157" t="s">
        <v>162</v>
      </c>
      <c r="D347" s="158">
        <v>1.62</v>
      </c>
      <c r="E347" s="157" t="s">
        <v>166</v>
      </c>
    </row>
    <row r="348" spans="1:5" ht="16" thickBot="1" x14ac:dyDescent="0.4">
      <c r="A348" s="156">
        <v>45702</v>
      </c>
      <c r="B348" s="151" t="s">
        <v>116</v>
      </c>
      <c r="C348" s="157" t="s">
        <v>162</v>
      </c>
      <c r="D348" s="158">
        <v>1.62</v>
      </c>
      <c r="E348" s="157" t="s">
        <v>166</v>
      </c>
    </row>
    <row r="349" spans="1:5" ht="16" thickBot="1" x14ac:dyDescent="0.4">
      <c r="A349" s="156">
        <v>45702</v>
      </c>
      <c r="B349" s="151" t="s">
        <v>116</v>
      </c>
      <c r="C349" s="157" t="s">
        <v>162</v>
      </c>
      <c r="D349" s="158">
        <v>1.66</v>
      </c>
      <c r="E349" s="157" t="s">
        <v>166</v>
      </c>
    </row>
    <row r="350" spans="1:5" ht="16" thickBot="1" x14ac:dyDescent="0.4">
      <c r="A350" s="156">
        <v>45702</v>
      </c>
      <c r="B350" s="151" t="s">
        <v>116</v>
      </c>
      <c r="C350" s="157" t="s">
        <v>162</v>
      </c>
      <c r="D350" s="158">
        <v>1.59</v>
      </c>
      <c r="E350" s="157" t="s">
        <v>166</v>
      </c>
    </row>
    <row r="351" spans="1:5" ht="16" thickBot="1" x14ac:dyDescent="0.4">
      <c r="A351" s="156">
        <v>45702</v>
      </c>
      <c r="B351" s="151" t="s">
        <v>116</v>
      </c>
      <c r="C351" s="157" t="s">
        <v>162</v>
      </c>
      <c r="D351" s="158">
        <v>1.53</v>
      </c>
      <c r="E351" s="157" t="s">
        <v>166</v>
      </c>
    </row>
    <row r="352" spans="1:5" ht="16" thickBot="1" x14ac:dyDescent="0.4">
      <c r="A352" s="156">
        <v>45702</v>
      </c>
      <c r="B352" s="151" t="s">
        <v>116</v>
      </c>
      <c r="C352" s="157" t="s">
        <v>162</v>
      </c>
      <c r="D352" s="158">
        <v>1.58</v>
      </c>
      <c r="E352" s="157" t="s">
        <v>166</v>
      </c>
    </row>
    <row r="353" spans="1:5" ht="16" thickBot="1" x14ac:dyDescent="0.4">
      <c r="A353" s="156">
        <v>45702</v>
      </c>
      <c r="B353" s="151" t="s">
        <v>116</v>
      </c>
      <c r="C353" s="157" t="s">
        <v>162</v>
      </c>
      <c r="D353" s="158">
        <v>1.61</v>
      </c>
      <c r="E353" s="157" t="s">
        <v>181</v>
      </c>
    </row>
    <row r="354" spans="1:5" ht="16" thickBot="1" x14ac:dyDescent="0.4">
      <c r="A354" s="156">
        <v>45702</v>
      </c>
      <c r="B354" s="151" t="s">
        <v>116</v>
      </c>
      <c r="C354" s="157" t="s">
        <v>164</v>
      </c>
      <c r="D354" s="158">
        <v>1.65</v>
      </c>
      <c r="E354" s="157" t="s">
        <v>168</v>
      </c>
    </row>
    <row r="355" spans="1:5" ht="16" thickBot="1" x14ac:dyDescent="0.4">
      <c r="A355" s="156">
        <v>45702</v>
      </c>
      <c r="B355" s="151" t="s">
        <v>116</v>
      </c>
      <c r="C355" s="157" t="s">
        <v>162</v>
      </c>
      <c r="D355" s="158">
        <v>1.62</v>
      </c>
      <c r="E355" s="157" t="s">
        <v>166</v>
      </c>
    </row>
    <row r="356" spans="1:5" ht="16" thickBot="1" x14ac:dyDescent="0.4">
      <c r="A356" s="156">
        <v>45702</v>
      </c>
      <c r="B356" s="151" t="s">
        <v>116</v>
      </c>
      <c r="C356" s="157" t="s">
        <v>162</v>
      </c>
      <c r="D356" s="158">
        <v>1.71</v>
      </c>
      <c r="E356" s="157" t="s">
        <v>166</v>
      </c>
    </row>
    <row r="357" spans="1:5" ht="16" thickBot="1" x14ac:dyDescent="0.4">
      <c r="A357" s="156">
        <v>45702</v>
      </c>
      <c r="B357" s="151" t="s">
        <v>116</v>
      </c>
      <c r="C357" s="157" t="s">
        <v>162</v>
      </c>
      <c r="D357" s="158">
        <v>1.71</v>
      </c>
      <c r="E357" s="157" t="s">
        <v>166</v>
      </c>
    </row>
    <row r="358" spans="1:5" ht="16" thickBot="1" x14ac:dyDescent="0.4">
      <c r="A358" s="156">
        <v>45702</v>
      </c>
      <c r="B358" s="151" t="s">
        <v>116</v>
      </c>
      <c r="C358" s="157" t="s">
        <v>162</v>
      </c>
      <c r="D358" s="158">
        <v>1.71</v>
      </c>
      <c r="E358" s="157" t="s">
        <v>166</v>
      </c>
    </row>
    <row r="359" spans="1:5" ht="16" thickBot="1" x14ac:dyDescent="0.4">
      <c r="A359" s="156">
        <v>45702</v>
      </c>
      <c r="B359" s="151" t="s">
        <v>116</v>
      </c>
      <c r="C359" s="157" t="s">
        <v>162</v>
      </c>
      <c r="D359" s="158">
        <v>1.71</v>
      </c>
      <c r="E359" s="157" t="s">
        <v>178</v>
      </c>
    </row>
    <row r="360" spans="1:5" ht="16" thickBot="1" x14ac:dyDescent="0.4">
      <c r="A360" s="156">
        <v>45705</v>
      </c>
      <c r="B360" s="151" t="s">
        <v>116</v>
      </c>
      <c r="C360" s="157" t="s">
        <v>162</v>
      </c>
      <c r="D360" s="158">
        <v>1.77</v>
      </c>
      <c r="E360" s="157" t="s">
        <v>166</v>
      </c>
    </row>
    <row r="361" spans="1:5" ht="16" thickBot="1" x14ac:dyDescent="0.4">
      <c r="A361" s="156">
        <v>45705</v>
      </c>
      <c r="B361" s="151" t="s">
        <v>116</v>
      </c>
      <c r="C361" s="157" t="s">
        <v>162</v>
      </c>
      <c r="D361" s="158">
        <v>1.53</v>
      </c>
      <c r="E361" s="157" t="s">
        <v>183</v>
      </c>
    </row>
    <row r="362" spans="1:5" ht="16" thickBot="1" x14ac:dyDescent="0.4">
      <c r="A362" s="156">
        <v>45705</v>
      </c>
      <c r="B362" s="151" t="s">
        <v>116</v>
      </c>
      <c r="C362" s="157" t="s">
        <v>162</v>
      </c>
      <c r="D362" s="158">
        <v>1.66</v>
      </c>
      <c r="E362" s="157" t="s">
        <v>166</v>
      </c>
    </row>
    <row r="363" spans="1:5" ht="16" thickBot="1" x14ac:dyDescent="0.4">
      <c r="A363" s="156">
        <v>45705</v>
      </c>
      <c r="B363" s="151" t="s">
        <v>116</v>
      </c>
      <c r="C363" s="157" t="s">
        <v>162</v>
      </c>
      <c r="D363" s="158">
        <v>1.59</v>
      </c>
      <c r="E363" s="157" t="s">
        <v>166</v>
      </c>
    </row>
    <row r="364" spans="1:5" ht="16" thickBot="1" x14ac:dyDescent="0.4">
      <c r="A364" s="156">
        <v>45705</v>
      </c>
      <c r="B364" s="151" t="s">
        <v>116</v>
      </c>
      <c r="C364" s="157" t="s">
        <v>162</v>
      </c>
      <c r="D364" s="158">
        <v>1.53</v>
      </c>
      <c r="E364" s="157" t="s">
        <v>166</v>
      </c>
    </row>
    <row r="365" spans="1:5" ht="16" thickBot="1" x14ac:dyDescent="0.4">
      <c r="A365" s="156">
        <v>45705</v>
      </c>
      <c r="B365" s="151" t="s">
        <v>116</v>
      </c>
      <c r="C365" s="157" t="s">
        <v>162</v>
      </c>
      <c r="D365" s="158">
        <v>1.58</v>
      </c>
      <c r="E365" s="157" t="s">
        <v>166</v>
      </c>
    </row>
    <row r="366" spans="1:5" ht="16" thickBot="1" x14ac:dyDescent="0.4">
      <c r="A366" s="156">
        <v>45705</v>
      </c>
      <c r="B366" s="151" t="s">
        <v>116</v>
      </c>
      <c r="C366" s="157" t="s">
        <v>162</v>
      </c>
      <c r="D366" s="158">
        <v>1.59</v>
      </c>
      <c r="E366" s="157" t="s">
        <v>166</v>
      </c>
    </row>
    <row r="367" spans="1:5" ht="16" thickBot="1" x14ac:dyDescent="0.4">
      <c r="A367" s="156">
        <v>45705</v>
      </c>
      <c r="B367" s="151" t="s">
        <v>116</v>
      </c>
      <c r="C367" s="157" t="s">
        <v>162</v>
      </c>
      <c r="D367" s="158">
        <v>1.61</v>
      </c>
      <c r="E367" s="157" t="s">
        <v>181</v>
      </c>
    </row>
    <row r="368" spans="1:5" ht="16" thickBot="1" x14ac:dyDescent="0.4">
      <c r="A368" s="156">
        <v>45705</v>
      </c>
      <c r="B368" s="151" t="s">
        <v>116</v>
      </c>
      <c r="C368" s="157" t="s">
        <v>164</v>
      </c>
      <c r="D368" s="158">
        <v>1.65</v>
      </c>
      <c r="E368" s="157" t="s">
        <v>168</v>
      </c>
    </row>
    <row r="369" spans="1:5" ht="16" thickBot="1" x14ac:dyDescent="0.4">
      <c r="A369" s="156">
        <v>45705</v>
      </c>
      <c r="B369" s="151" t="s">
        <v>116</v>
      </c>
      <c r="C369" s="157" t="s">
        <v>162</v>
      </c>
      <c r="D369" s="158">
        <v>1.62</v>
      </c>
      <c r="E369" s="157" t="s">
        <v>166</v>
      </c>
    </row>
    <row r="370" spans="1:5" ht="16" thickBot="1" x14ac:dyDescent="0.4">
      <c r="A370" s="156">
        <v>45705</v>
      </c>
      <c r="B370" s="151" t="s">
        <v>116</v>
      </c>
      <c r="C370" s="157" t="s">
        <v>162</v>
      </c>
      <c r="D370" s="158">
        <v>1.71</v>
      </c>
      <c r="E370" s="157" t="s">
        <v>166</v>
      </c>
    </row>
    <row r="371" spans="1:5" ht="16" thickBot="1" x14ac:dyDescent="0.4">
      <c r="A371" s="156">
        <v>45705</v>
      </c>
      <c r="B371" s="151" t="s">
        <v>116</v>
      </c>
      <c r="C371" s="157" t="s">
        <v>162</v>
      </c>
      <c r="D371" s="158">
        <v>1.71</v>
      </c>
      <c r="E371" s="157" t="s">
        <v>166</v>
      </c>
    </row>
    <row r="372" spans="1:5" ht="16" thickBot="1" x14ac:dyDescent="0.4">
      <c r="A372" s="156">
        <v>45705</v>
      </c>
      <c r="B372" s="151" t="s">
        <v>116</v>
      </c>
      <c r="C372" s="157" t="s">
        <v>162</v>
      </c>
      <c r="D372" s="158">
        <v>1.71</v>
      </c>
      <c r="E372" s="157" t="s">
        <v>166</v>
      </c>
    </row>
    <row r="373" spans="1:5" ht="16" thickBot="1" x14ac:dyDescent="0.4">
      <c r="A373" s="156">
        <v>45705</v>
      </c>
      <c r="B373" s="151" t="s">
        <v>116</v>
      </c>
      <c r="C373" s="157" t="s">
        <v>162</v>
      </c>
      <c r="D373" s="158">
        <v>1.71</v>
      </c>
      <c r="E373" s="157" t="s">
        <v>178</v>
      </c>
    </row>
    <row r="374" spans="1:5" ht="16" thickBot="1" x14ac:dyDescent="0.4">
      <c r="A374" s="156">
        <v>45705</v>
      </c>
      <c r="B374" s="151" t="s">
        <v>116</v>
      </c>
      <c r="C374" s="157" t="s">
        <v>162</v>
      </c>
      <c r="D374" s="158">
        <v>1.93</v>
      </c>
      <c r="E374" s="157" t="s">
        <v>166</v>
      </c>
    </row>
    <row r="375" spans="1:5" ht="16" thickBot="1" x14ac:dyDescent="0.4">
      <c r="A375" s="156">
        <v>45705</v>
      </c>
      <c r="B375" s="151" t="s">
        <v>116</v>
      </c>
      <c r="C375" s="157" t="s">
        <v>162</v>
      </c>
      <c r="D375" s="158">
        <v>1.59</v>
      </c>
      <c r="E375" s="157" t="s">
        <v>166</v>
      </c>
    </row>
    <row r="376" spans="1:5" ht="16" thickBot="1" x14ac:dyDescent="0.4">
      <c r="A376" s="156">
        <v>45706</v>
      </c>
      <c r="B376" s="151" t="s">
        <v>116</v>
      </c>
      <c r="C376" s="157" t="s">
        <v>162</v>
      </c>
      <c r="D376" s="158">
        <v>1.77</v>
      </c>
      <c r="E376" s="157" t="s">
        <v>166</v>
      </c>
    </row>
    <row r="377" spans="1:5" ht="16" thickBot="1" x14ac:dyDescent="0.4">
      <c r="A377" s="156">
        <v>45706</v>
      </c>
      <c r="B377" s="151" t="s">
        <v>116</v>
      </c>
      <c r="C377" s="157" t="s">
        <v>162</v>
      </c>
      <c r="D377" s="158">
        <v>1.53</v>
      </c>
      <c r="E377" s="157" t="s">
        <v>183</v>
      </c>
    </row>
    <row r="378" spans="1:5" ht="16" thickBot="1" x14ac:dyDescent="0.4">
      <c r="A378" s="156">
        <v>45706</v>
      </c>
      <c r="B378" s="151" t="s">
        <v>116</v>
      </c>
      <c r="C378" s="157" t="s">
        <v>162</v>
      </c>
      <c r="D378" s="158">
        <v>1.66</v>
      </c>
      <c r="E378" s="157" t="s">
        <v>166</v>
      </c>
    </row>
    <row r="379" spans="1:5" ht="16" thickBot="1" x14ac:dyDescent="0.4">
      <c r="A379" s="156">
        <v>45706</v>
      </c>
      <c r="B379" s="151" t="s">
        <v>116</v>
      </c>
      <c r="C379" s="157" t="s">
        <v>162</v>
      </c>
      <c r="D379" s="158">
        <v>1.59</v>
      </c>
      <c r="E379" s="157" t="s">
        <v>166</v>
      </c>
    </row>
    <row r="380" spans="1:5" ht="16" thickBot="1" x14ac:dyDescent="0.4">
      <c r="A380" s="156">
        <v>45706</v>
      </c>
      <c r="B380" s="151" t="s">
        <v>116</v>
      </c>
      <c r="C380" s="157" t="s">
        <v>162</v>
      </c>
      <c r="D380" s="158">
        <v>1.58</v>
      </c>
      <c r="E380" s="157" t="s">
        <v>166</v>
      </c>
    </row>
    <row r="381" spans="1:5" ht="16" thickBot="1" x14ac:dyDescent="0.4">
      <c r="A381" s="156">
        <v>45706</v>
      </c>
      <c r="B381" s="151" t="s">
        <v>116</v>
      </c>
      <c r="C381" s="157" t="s">
        <v>162</v>
      </c>
      <c r="D381" s="158">
        <v>1.53</v>
      </c>
      <c r="E381" s="157" t="s">
        <v>166</v>
      </c>
    </row>
    <row r="382" spans="1:5" ht="16" thickBot="1" x14ac:dyDescent="0.4">
      <c r="A382" s="156">
        <v>45706</v>
      </c>
      <c r="B382" s="151" t="s">
        <v>116</v>
      </c>
      <c r="C382" s="157" t="s">
        <v>162</v>
      </c>
      <c r="D382" s="158">
        <v>1.59</v>
      </c>
      <c r="E382" s="157" t="s">
        <v>166</v>
      </c>
    </row>
    <row r="383" spans="1:5" ht="16" thickBot="1" x14ac:dyDescent="0.4">
      <c r="A383" s="156">
        <v>45706</v>
      </c>
      <c r="B383" s="151" t="s">
        <v>116</v>
      </c>
      <c r="C383" s="157" t="s">
        <v>164</v>
      </c>
      <c r="D383" s="158">
        <v>1.65</v>
      </c>
      <c r="E383" s="157" t="s">
        <v>168</v>
      </c>
    </row>
    <row r="384" spans="1:5" ht="16" thickBot="1" x14ac:dyDescent="0.4">
      <c r="A384" s="156">
        <v>45706</v>
      </c>
      <c r="B384" s="151" t="s">
        <v>116</v>
      </c>
      <c r="C384" s="157" t="s">
        <v>162</v>
      </c>
      <c r="D384" s="158">
        <v>1.61</v>
      </c>
      <c r="E384" s="157" t="s">
        <v>181</v>
      </c>
    </row>
    <row r="385" spans="1:5" ht="16" thickBot="1" x14ac:dyDescent="0.4">
      <c r="A385" s="156">
        <v>45706</v>
      </c>
      <c r="B385" s="151" t="s">
        <v>116</v>
      </c>
      <c r="C385" s="157" t="s">
        <v>162</v>
      </c>
      <c r="D385" s="158">
        <v>1.62</v>
      </c>
      <c r="E385" s="157" t="s">
        <v>166</v>
      </c>
    </row>
    <row r="386" spans="1:5" ht="16" thickBot="1" x14ac:dyDescent="0.4">
      <c r="A386" s="156">
        <v>45706</v>
      </c>
      <c r="B386" s="151" t="s">
        <v>116</v>
      </c>
      <c r="C386" s="157" t="s">
        <v>162</v>
      </c>
      <c r="D386" s="158">
        <v>1.71</v>
      </c>
      <c r="E386" s="157" t="s">
        <v>166</v>
      </c>
    </row>
    <row r="387" spans="1:5" ht="16" thickBot="1" x14ac:dyDescent="0.4">
      <c r="A387" s="156">
        <v>45706</v>
      </c>
      <c r="B387" s="151" t="s">
        <v>116</v>
      </c>
      <c r="C387" s="157" t="s">
        <v>162</v>
      </c>
      <c r="D387" s="158">
        <v>1.71</v>
      </c>
      <c r="E387" s="157" t="s">
        <v>166</v>
      </c>
    </row>
    <row r="388" spans="1:5" ht="16" thickBot="1" x14ac:dyDescent="0.4">
      <c r="A388" s="156">
        <v>45706</v>
      </c>
      <c r="B388" s="151" t="s">
        <v>116</v>
      </c>
      <c r="C388" s="157" t="s">
        <v>162</v>
      </c>
      <c r="D388" s="158">
        <v>1.71</v>
      </c>
      <c r="E388" s="157" t="s">
        <v>166</v>
      </c>
    </row>
    <row r="389" spans="1:5" ht="16" thickBot="1" x14ac:dyDescent="0.4">
      <c r="A389" s="156">
        <v>45706</v>
      </c>
      <c r="B389" s="151" t="s">
        <v>116</v>
      </c>
      <c r="C389" s="157" t="s">
        <v>162</v>
      </c>
      <c r="D389" s="158">
        <v>1.71</v>
      </c>
      <c r="E389" s="157" t="s">
        <v>178</v>
      </c>
    </row>
    <row r="390" spans="1:5" ht="16" thickBot="1" x14ac:dyDescent="0.4">
      <c r="A390" s="156">
        <v>45706</v>
      </c>
      <c r="B390" s="151" t="s">
        <v>116</v>
      </c>
      <c r="C390" s="157" t="s">
        <v>162</v>
      </c>
      <c r="D390" s="158">
        <v>1.59</v>
      </c>
      <c r="E390" s="157" t="s">
        <v>166</v>
      </c>
    </row>
    <row r="391" spans="1:5" ht="16" thickBot="1" x14ac:dyDescent="0.4">
      <c r="A391" s="156">
        <v>45707</v>
      </c>
      <c r="B391" s="151" t="s">
        <v>116</v>
      </c>
      <c r="C391" s="157" t="s">
        <v>162</v>
      </c>
      <c r="D391" s="158">
        <v>1.77</v>
      </c>
      <c r="E391" s="157" t="s">
        <v>166</v>
      </c>
    </row>
    <row r="392" spans="1:5" ht="16" thickBot="1" x14ac:dyDescent="0.4">
      <c r="A392" s="156">
        <v>45707</v>
      </c>
      <c r="B392" s="151" t="s">
        <v>116</v>
      </c>
      <c r="C392" s="157" t="s">
        <v>162</v>
      </c>
      <c r="D392" s="158">
        <v>1.53</v>
      </c>
      <c r="E392" s="157" t="s">
        <v>183</v>
      </c>
    </row>
    <row r="393" spans="1:5" ht="16" thickBot="1" x14ac:dyDescent="0.4">
      <c r="A393" s="156">
        <v>45707</v>
      </c>
      <c r="B393" s="151" t="s">
        <v>116</v>
      </c>
      <c r="C393" s="157" t="s">
        <v>162</v>
      </c>
      <c r="D393" s="158">
        <v>1.66</v>
      </c>
      <c r="E393" s="157" t="s">
        <v>166</v>
      </c>
    </row>
    <row r="394" spans="1:5" ht="16" thickBot="1" x14ac:dyDescent="0.4">
      <c r="A394" s="156">
        <v>45707</v>
      </c>
      <c r="B394" s="151" t="s">
        <v>116</v>
      </c>
      <c r="C394" s="157" t="s">
        <v>162</v>
      </c>
      <c r="D394" s="158">
        <v>1.59</v>
      </c>
      <c r="E394" s="157" t="s">
        <v>166</v>
      </c>
    </row>
    <row r="395" spans="1:5" ht="16" thickBot="1" x14ac:dyDescent="0.4">
      <c r="A395" s="156">
        <v>45707</v>
      </c>
      <c r="B395" s="151" t="s">
        <v>116</v>
      </c>
      <c r="C395" s="157" t="s">
        <v>162</v>
      </c>
      <c r="D395" s="158">
        <v>1.53</v>
      </c>
      <c r="E395" s="157" t="s">
        <v>166</v>
      </c>
    </row>
    <row r="396" spans="1:5" ht="16" thickBot="1" x14ac:dyDescent="0.4">
      <c r="A396" s="156">
        <v>45707</v>
      </c>
      <c r="B396" s="151" t="s">
        <v>116</v>
      </c>
      <c r="C396" s="157" t="s">
        <v>162</v>
      </c>
      <c r="D396" s="158">
        <v>1.58</v>
      </c>
      <c r="E396" s="157" t="s">
        <v>166</v>
      </c>
    </row>
    <row r="397" spans="1:5" ht="16" thickBot="1" x14ac:dyDescent="0.4">
      <c r="A397" s="156">
        <v>45707</v>
      </c>
      <c r="B397" s="151" t="s">
        <v>116</v>
      </c>
      <c r="C397" s="157" t="s">
        <v>162</v>
      </c>
      <c r="D397" s="158">
        <v>1.61</v>
      </c>
      <c r="E397" s="157" t="s">
        <v>181</v>
      </c>
    </row>
    <row r="398" spans="1:5" ht="16" thickBot="1" x14ac:dyDescent="0.4">
      <c r="A398" s="156">
        <v>45707</v>
      </c>
      <c r="B398" s="151" t="s">
        <v>116</v>
      </c>
      <c r="C398" s="157" t="s">
        <v>164</v>
      </c>
      <c r="D398" s="158">
        <v>1.65</v>
      </c>
      <c r="E398" s="157" t="s">
        <v>168</v>
      </c>
    </row>
    <row r="399" spans="1:5" ht="16" thickBot="1" x14ac:dyDescent="0.4">
      <c r="A399" s="156">
        <v>45707</v>
      </c>
      <c r="B399" s="151" t="s">
        <v>116</v>
      </c>
      <c r="C399" s="157" t="s">
        <v>162</v>
      </c>
      <c r="D399" s="158">
        <v>1.59</v>
      </c>
      <c r="E399" s="157" t="s">
        <v>166</v>
      </c>
    </row>
    <row r="400" spans="1:5" ht="16" thickBot="1" x14ac:dyDescent="0.4">
      <c r="A400" s="156">
        <v>45707</v>
      </c>
      <c r="B400" s="151" t="s">
        <v>116</v>
      </c>
      <c r="C400" s="157" t="s">
        <v>162</v>
      </c>
      <c r="D400" s="158">
        <v>1.62</v>
      </c>
      <c r="E400" s="157" t="s">
        <v>166</v>
      </c>
    </row>
    <row r="401" spans="1:5" ht="16" thickBot="1" x14ac:dyDescent="0.4">
      <c r="A401" s="156">
        <v>45707</v>
      </c>
      <c r="B401" s="151" t="s">
        <v>116</v>
      </c>
      <c r="C401" s="157" t="s">
        <v>164</v>
      </c>
      <c r="D401" s="158">
        <v>1.97</v>
      </c>
      <c r="E401" s="157" t="s">
        <v>166</v>
      </c>
    </row>
    <row r="402" spans="1:5" ht="16" thickBot="1" x14ac:dyDescent="0.4">
      <c r="A402" s="156">
        <v>45707</v>
      </c>
      <c r="B402" s="151" t="s">
        <v>116</v>
      </c>
      <c r="C402" s="157" t="s">
        <v>162</v>
      </c>
      <c r="D402" s="158">
        <v>1.71</v>
      </c>
      <c r="E402" s="157" t="s">
        <v>166</v>
      </c>
    </row>
    <row r="403" spans="1:5" ht="16" thickBot="1" x14ac:dyDescent="0.4">
      <c r="A403" s="156">
        <v>45707</v>
      </c>
      <c r="B403" s="151" t="s">
        <v>116</v>
      </c>
      <c r="C403" s="157" t="s">
        <v>162</v>
      </c>
      <c r="D403" s="158">
        <v>1.71</v>
      </c>
      <c r="E403" s="157" t="s">
        <v>166</v>
      </c>
    </row>
    <row r="404" spans="1:5" ht="16" thickBot="1" x14ac:dyDescent="0.4">
      <c r="A404" s="156">
        <v>45707</v>
      </c>
      <c r="B404" s="151" t="s">
        <v>116</v>
      </c>
      <c r="C404" s="157" t="s">
        <v>162</v>
      </c>
      <c r="D404" s="158">
        <v>1.71</v>
      </c>
      <c r="E404" s="157" t="s">
        <v>166</v>
      </c>
    </row>
    <row r="405" spans="1:5" ht="16" thickBot="1" x14ac:dyDescent="0.4">
      <c r="A405" s="156">
        <v>45707</v>
      </c>
      <c r="B405" s="151" t="s">
        <v>116</v>
      </c>
      <c r="C405" s="157" t="s">
        <v>162</v>
      </c>
      <c r="D405" s="158">
        <v>1.71</v>
      </c>
      <c r="E405" s="157" t="s">
        <v>166</v>
      </c>
    </row>
    <row r="406" spans="1:5" ht="16" thickBot="1" x14ac:dyDescent="0.4">
      <c r="A406" s="156">
        <v>45707</v>
      </c>
      <c r="B406" s="151" t="s">
        <v>116</v>
      </c>
      <c r="C406" s="157" t="s">
        <v>162</v>
      </c>
      <c r="D406" s="158">
        <v>1.71</v>
      </c>
      <c r="E406" s="157" t="s">
        <v>178</v>
      </c>
    </row>
    <row r="407" spans="1:5" ht="16" thickBot="1" x14ac:dyDescent="0.4">
      <c r="A407" s="156">
        <v>45707</v>
      </c>
      <c r="B407" s="151" t="s">
        <v>116</v>
      </c>
      <c r="C407" s="157" t="s">
        <v>162</v>
      </c>
      <c r="D407" s="158">
        <v>1.59</v>
      </c>
      <c r="E407" s="157" t="s">
        <v>166</v>
      </c>
    </row>
    <row r="408" spans="1:5" ht="16" thickBot="1" x14ac:dyDescent="0.4">
      <c r="A408" s="156">
        <v>45708</v>
      </c>
      <c r="B408" s="151" t="s">
        <v>116</v>
      </c>
      <c r="C408" s="157" t="s">
        <v>162</v>
      </c>
      <c r="D408" s="158">
        <v>1.77</v>
      </c>
      <c r="E408" s="157" t="s">
        <v>166</v>
      </c>
    </row>
    <row r="409" spans="1:5" ht="16" thickBot="1" x14ac:dyDescent="0.4">
      <c r="A409" s="156">
        <v>45708</v>
      </c>
      <c r="B409" s="151" t="s">
        <v>116</v>
      </c>
      <c r="C409" s="157" t="s">
        <v>162</v>
      </c>
      <c r="D409" s="158">
        <v>1.53</v>
      </c>
      <c r="E409" s="157" t="s">
        <v>183</v>
      </c>
    </row>
    <row r="410" spans="1:5" ht="16" thickBot="1" x14ac:dyDescent="0.4">
      <c r="A410" s="156">
        <v>45708</v>
      </c>
      <c r="B410" s="151" t="s">
        <v>116</v>
      </c>
      <c r="C410" s="157" t="s">
        <v>162</v>
      </c>
      <c r="D410" s="158">
        <v>1.66</v>
      </c>
      <c r="E410" s="157" t="s">
        <v>166</v>
      </c>
    </row>
    <row r="411" spans="1:5" ht="16" thickBot="1" x14ac:dyDescent="0.4">
      <c r="A411" s="156">
        <v>45708</v>
      </c>
      <c r="B411" s="151" t="s">
        <v>116</v>
      </c>
      <c r="C411" s="157" t="s">
        <v>162</v>
      </c>
      <c r="D411" s="158">
        <v>1.53</v>
      </c>
      <c r="E411" s="157" t="s">
        <v>166</v>
      </c>
    </row>
    <row r="412" spans="1:5" ht="16" thickBot="1" x14ac:dyDescent="0.4">
      <c r="A412" s="156">
        <v>45708</v>
      </c>
      <c r="B412" s="151" t="s">
        <v>116</v>
      </c>
      <c r="C412" s="157" t="s">
        <v>162</v>
      </c>
      <c r="D412" s="158">
        <v>1.58</v>
      </c>
      <c r="E412" s="157" t="s">
        <v>166</v>
      </c>
    </row>
    <row r="413" spans="1:5" ht="16" thickBot="1" x14ac:dyDescent="0.4">
      <c r="A413" s="156">
        <v>45708</v>
      </c>
      <c r="B413" s="151" t="s">
        <v>116</v>
      </c>
      <c r="C413" s="157" t="s">
        <v>162</v>
      </c>
      <c r="D413" s="158">
        <v>1.59</v>
      </c>
      <c r="E413" s="157" t="s">
        <v>166</v>
      </c>
    </row>
    <row r="414" spans="1:5" ht="16" thickBot="1" x14ac:dyDescent="0.4">
      <c r="A414" s="156">
        <v>45708</v>
      </c>
      <c r="B414" s="151" t="s">
        <v>116</v>
      </c>
      <c r="C414" s="157" t="s">
        <v>162</v>
      </c>
      <c r="D414" s="158">
        <v>1.61</v>
      </c>
      <c r="E414" s="157" t="s">
        <v>181</v>
      </c>
    </row>
    <row r="415" spans="1:5" ht="16" thickBot="1" x14ac:dyDescent="0.4">
      <c r="A415" s="156">
        <v>45708</v>
      </c>
      <c r="B415" s="151" t="s">
        <v>116</v>
      </c>
      <c r="C415" s="157" t="s">
        <v>164</v>
      </c>
      <c r="D415" s="158">
        <v>1.65</v>
      </c>
      <c r="E415" s="157" t="s">
        <v>168</v>
      </c>
    </row>
    <row r="416" spans="1:5" ht="16" thickBot="1" x14ac:dyDescent="0.4">
      <c r="A416" s="156">
        <v>45708</v>
      </c>
      <c r="B416" s="151" t="s">
        <v>116</v>
      </c>
      <c r="C416" s="157" t="s">
        <v>162</v>
      </c>
      <c r="D416" s="158">
        <v>1.59</v>
      </c>
      <c r="E416" s="157" t="s">
        <v>166</v>
      </c>
    </row>
    <row r="417" spans="1:5" ht="16" thickBot="1" x14ac:dyDescent="0.4">
      <c r="A417" s="156">
        <v>45708</v>
      </c>
      <c r="B417" s="151" t="s">
        <v>116</v>
      </c>
      <c r="C417" s="157" t="s">
        <v>162</v>
      </c>
      <c r="D417" s="158">
        <v>1.71</v>
      </c>
      <c r="E417" s="157" t="s">
        <v>166</v>
      </c>
    </row>
    <row r="418" spans="1:5" ht="16" thickBot="1" x14ac:dyDescent="0.4">
      <c r="A418" s="156">
        <v>45708</v>
      </c>
      <c r="B418" s="151" t="s">
        <v>116</v>
      </c>
      <c r="C418" s="157" t="s">
        <v>162</v>
      </c>
      <c r="D418" s="158">
        <v>1.71</v>
      </c>
      <c r="E418" s="157" t="s">
        <v>166</v>
      </c>
    </row>
    <row r="419" spans="1:5" ht="16" thickBot="1" x14ac:dyDescent="0.4">
      <c r="A419" s="156">
        <v>45708</v>
      </c>
      <c r="B419" s="151" t="s">
        <v>116</v>
      </c>
      <c r="C419" s="157" t="s">
        <v>162</v>
      </c>
      <c r="D419" s="158">
        <v>1.71</v>
      </c>
      <c r="E419" s="157" t="s">
        <v>166</v>
      </c>
    </row>
    <row r="420" spans="1:5" ht="16" thickBot="1" x14ac:dyDescent="0.4">
      <c r="A420" s="156">
        <v>45708</v>
      </c>
      <c r="B420" s="151" t="s">
        <v>116</v>
      </c>
      <c r="C420" s="157" t="s">
        <v>162</v>
      </c>
      <c r="D420" s="158">
        <v>1.71</v>
      </c>
      <c r="E420" s="157" t="s">
        <v>166</v>
      </c>
    </row>
    <row r="421" spans="1:5" ht="16" thickBot="1" x14ac:dyDescent="0.4">
      <c r="A421" s="156">
        <v>45708</v>
      </c>
      <c r="B421" s="151" t="s">
        <v>116</v>
      </c>
      <c r="C421" s="157" t="s">
        <v>164</v>
      </c>
      <c r="D421" s="158">
        <v>1.97</v>
      </c>
      <c r="E421" s="157" t="s">
        <v>166</v>
      </c>
    </row>
    <row r="422" spans="1:5" ht="16" thickBot="1" x14ac:dyDescent="0.4">
      <c r="A422" s="156">
        <v>45708</v>
      </c>
      <c r="B422" s="151" t="s">
        <v>116</v>
      </c>
      <c r="C422" s="157" t="s">
        <v>162</v>
      </c>
      <c r="D422" s="158">
        <v>1.62</v>
      </c>
      <c r="E422" s="157" t="s">
        <v>166</v>
      </c>
    </row>
    <row r="423" spans="1:5" ht="16" thickBot="1" x14ac:dyDescent="0.4">
      <c r="A423" s="156">
        <v>45708</v>
      </c>
      <c r="B423" s="151" t="s">
        <v>116</v>
      </c>
      <c r="C423" s="157" t="s">
        <v>162</v>
      </c>
      <c r="D423" s="158">
        <v>1.71</v>
      </c>
      <c r="E423" s="157" t="s">
        <v>178</v>
      </c>
    </row>
    <row r="424" spans="1:5" ht="16" thickBot="1" x14ac:dyDescent="0.4">
      <c r="A424" s="156">
        <v>45708</v>
      </c>
      <c r="B424" s="151" t="s">
        <v>116</v>
      </c>
      <c r="C424" s="157" t="s">
        <v>162</v>
      </c>
      <c r="D424" s="158">
        <v>1.59</v>
      </c>
      <c r="E424" s="157" t="s">
        <v>166</v>
      </c>
    </row>
    <row r="425" spans="1:5" ht="16" thickBot="1" x14ac:dyDescent="0.4">
      <c r="A425" s="156">
        <v>45709</v>
      </c>
      <c r="B425" s="151" t="s">
        <v>116</v>
      </c>
      <c r="C425" s="157" t="s">
        <v>162</v>
      </c>
      <c r="D425" s="158">
        <v>1.53</v>
      </c>
      <c r="E425" s="157" t="s">
        <v>166</v>
      </c>
    </row>
    <row r="426" spans="1:5" ht="16" thickBot="1" x14ac:dyDescent="0.4">
      <c r="A426" s="156">
        <v>45709</v>
      </c>
      <c r="B426" s="151" t="s">
        <v>116</v>
      </c>
      <c r="C426" s="157" t="s">
        <v>162</v>
      </c>
      <c r="D426" s="158">
        <v>1.66</v>
      </c>
      <c r="E426" s="157" t="s">
        <v>166</v>
      </c>
    </row>
    <row r="427" spans="1:5" ht="16" thickBot="1" x14ac:dyDescent="0.4">
      <c r="A427" s="156">
        <v>45709</v>
      </c>
      <c r="B427" s="151" t="s">
        <v>116</v>
      </c>
      <c r="C427" s="157" t="s">
        <v>162</v>
      </c>
      <c r="D427" s="158">
        <v>1.53</v>
      </c>
      <c r="E427" s="157" t="s">
        <v>166</v>
      </c>
    </row>
    <row r="428" spans="1:5" ht="16" thickBot="1" x14ac:dyDescent="0.4">
      <c r="A428" s="156">
        <v>45709</v>
      </c>
      <c r="B428" s="151" t="s">
        <v>116</v>
      </c>
      <c r="C428" s="157" t="s">
        <v>162</v>
      </c>
      <c r="D428" s="158">
        <v>1.58</v>
      </c>
      <c r="E428" s="157" t="s">
        <v>166</v>
      </c>
    </row>
    <row r="429" spans="1:5" ht="16" thickBot="1" x14ac:dyDescent="0.4">
      <c r="A429" s="156">
        <v>45709</v>
      </c>
      <c r="B429" s="151" t="s">
        <v>116</v>
      </c>
      <c r="C429" s="157" t="s">
        <v>162</v>
      </c>
      <c r="D429" s="158">
        <v>1.59</v>
      </c>
      <c r="E429" s="157" t="s">
        <v>166</v>
      </c>
    </row>
    <row r="430" spans="1:5" ht="16" thickBot="1" x14ac:dyDescent="0.4">
      <c r="A430" s="156">
        <v>45709</v>
      </c>
      <c r="B430" s="151" t="s">
        <v>116</v>
      </c>
      <c r="C430" s="157" t="s">
        <v>162</v>
      </c>
      <c r="D430" s="158">
        <v>1.61</v>
      </c>
      <c r="E430" s="157" t="s">
        <v>166</v>
      </c>
    </row>
    <row r="431" spans="1:5" ht="16" thickBot="1" x14ac:dyDescent="0.4">
      <c r="A431" s="156">
        <v>45709</v>
      </c>
      <c r="B431" s="151" t="s">
        <v>116</v>
      </c>
      <c r="C431" s="157" t="s">
        <v>164</v>
      </c>
      <c r="D431" s="158">
        <v>1.65</v>
      </c>
      <c r="E431" s="157" t="s">
        <v>168</v>
      </c>
    </row>
    <row r="432" spans="1:5" ht="16" thickBot="1" x14ac:dyDescent="0.4">
      <c r="A432" s="156">
        <v>45709</v>
      </c>
      <c r="B432" s="151" t="s">
        <v>116</v>
      </c>
      <c r="C432" s="157" t="s">
        <v>162</v>
      </c>
      <c r="D432" s="158">
        <v>1.59</v>
      </c>
      <c r="E432" s="157" t="s">
        <v>166</v>
      </c>
    </row>
    <row r="433" spans="1:5" ht="16" thickBot="1" x14ac:dyDescent="0.4">
      <c r="A433" s="156">
        <v>45709</v>
      </c>
      <c r="B433" s="151" t="s">
        <v>116</v>
      </c>
      <c r="C433" s="157" t="s">
        <v>162</v>
      </c>
      <c r="D433" s="158">
        <v>1.62</v>
      </c>
      <c r="E433" s="157" t="s">
        <v>166</v>
      </c>
    </row>
    <row r="434" spans="1:5" ht="16" thickBot="1" x14ac:dyDescent="0.4">
      <c r="A434" s="156">
        <v>45709</v>
      </c>
      <c r="B434" s="151" t="s">
        <v>116</v>
      </c>
      <c r="C434" s="157" t="s">
        <v>164</v>
      </c>
      <c r="D434" s="158">
        <v>1.97</v>
      </c>
      <c r="E434" s="157" t="s">
        <v>166</v>
      </c>
    </row>
    <row r="435" spans="1:5" ht="16" thickBot="1" x14ac:dyDescent="0.4">
      <c r="A435" s="156">
        <v>45709</v>
      </c>
      <c r="B435" s="151" t="s">
        <v>116</v>
      </c>
      <c r="C435" s="157" t="s">
        <v>162</v>
      </c>
      <c r="D435" s="158">
        <v>1.71</v>
      </c>
      <c r="E435" s="157" t="s">
        <v>166</v>
      </c>
    </row>
    <row r="436" spans="1:5" ht="16" thickBot="1" x14ac:dyDescent="0.4">
      <c r="A436" s="156">
        <v>45709</v>
      </c>
      <c r="B436" s="151" t="s">
        <v>116</v>
      </c>
      <c r="C436" s="157" t="s">
        <v>162</v>
      </c>
      <c r="D436" s="158">
        <v>1.71</v>
      </c>
      <c r="E436" s="157" t="s">
        <v>166</v>
      </c>
    </row>
    <row r="437" spans="1:5" ht="16" thickBot="1" x14ac:dyDescent="0.4">
      <c r="A437" s="156">
        <v>45709</v>
      </c>
      <c r="B437" s="151" t="s">
        <v>116</v>
      </c>
      <c r="C437" s="157" t="s">
        <v>162</v>
      </c>
      <c r="D437" s="158">
        <v>1.71</v>
      </c>
      <c r="E437" s="157" t="s">
        <v>166</v>
      </c>
    </row>
    <row r="438" spans="1:5" ht="16" thickBot="1" x14ac:dyDescent="0.4">
      <c r="A438" s="156">
        <v>45709</v>
      </c>
      <c r="B438" s="151" t="s">
        <v>116</v>
      </c>
      <c r="C438" s="157" t="s">
        <v>162</v>
      </c>
      <c r="D438" s="158">
        <v>1.71</v>
      </c>
      <c r="E438" s="157" t="s">
        <v>166</v>
      </c>
    </row>
    <row r="439" spans="1:5" ht="16" thickBot="1" x14ac:dyDescent="0.4">
      <c r="A439" s="156">
        <v>45709</v>
      </c>
      <c r="B439" s="151" t="s">
        <v>116</v>
      </c>
      <c r="C439" s="157" t="s">
        <v>162</v>
      </c>
      <c r="D439" s="158">
        <v>1.71</v>
      </c>
      <c r="E439" s="157" t="s">
        <v>166</v>
      </c>
    </row>
    <row r="440" spans="1:5" ht="16" thickBot="1" x14ac:dyDescent="0.4">
      <c r="A440" s="156">
        <v>45712</v>
      </c>
      <c r="B440" s="151" t="s">
        <v>116</v>
      </c>
      <c r="C440" s="157" t="s">
        <v>162</v>
      </c>
      <c r="D440" s="158">
        <v>1.77</v>
      </c>
      <c r="E440" s="157" t="s">
        <v>166</v>
      </c>
    </row>
    <row r="441" spans="1:5" ht="16" thickBot="1" x14ac:dyDescent="0.4">
      <c r="A441" s="156">
        <v>45712</v>
      </c>
      <c r="B441" s="151" t="s">
        <v>116</v>
      </c>
      <c r="C441" s="157" t="s">
        <v>162</v>
      </c>
      <c r="D441" s="158">
        <v>1.66</v>
      </c>
      <c r="E441" s="157" t="s">
        <v>166</v>
      </c>
    </row>
    <row r="442" spans="1:5" ht="16" thickBot="1" x14ac:dyDescent="0.4">
      <c r="A442" s="156">
        <v>45712</v>
      </c>
      <c r="B442" s="151" t="s">
        <v>116</v>
      </c>
      <c r="C442" s="157" t="s">
        <v>162</v>
      </c>
      <c r="D442" s="158">
        <v>1.61</v>
      </c>
      <c r="E442" s="157" t="s">
        <v>181</v>
      </c>
    </row>
    <row r="443" spans="1:5" ht="16" thickBot="1" x14ac:dyDescent="0.4">
      <c r="A443" s="156">
        <v>45712</v>
      </c>
      <c r="B443" s="151" t="s">
        <v>116</v>
      </c>
      <c r="C443" s="157" t="s">
        <v>164</v>
      </c>
      <c r="D443" s="158">
        <v>1.65</v>
      </c>
      <c r="E443" s="157" t="s">
        <v>168</v>
      </c>
    </row>
    <row r="444" spans="1:5" ht="16" thickBot="1" x14ac:dyDescent="0.4">
      <c r="A444" s="156">
        <v>45712</v>
      </c>
      <c r="B444" s="151" t="s">
        <v>116</v>
      </c>
      <c r="C444" s="157" t="s">
        <v>162</v>
      </c>
      <c r="D444" s="158">
        <v>1.53</v>
      </c>
      <c r="E444" s="157" t="s">
        <v>166</v>
      </c>
    </row>
    <row r="445" spans="1:5" ht="16" thickBot="1" x14ac:dyDescent="0.4">
      <c r="A445" s="156">
        <v>45712</v>
      </c>
      <c r="B445" s="151" t="s">
        <v>116</v>
      </c>
      <c r="C445" s="157" t="s">
        <v>162</v>
      </c>
      <c r="D445" s="158">
        <v>1.58</v>
      </c>
      <c r="E445" s="157" t="s">
        <v>166</v>
      </c>
    </row>
    <row r="446" spans="1:5" ht="16" thickBot="1" x14ac:dyDescent="0.4">
      <c r="A446" s="156">
        <v>45712</v>
      </c>
      <c r="B446" s="151" t="s">
        <v>116</v>
      </c>
      <c r="C446" s="157" t="s">
        <v>162</v>
      </c>
      <c r="D446" s="158">
        <v>1.59</v>
      </c>
      <c r="E446" s="157" t="s">
        <v>166</v>
      </c>
    </row>
    <row r="447" spans="1:5" ht="16" thickBot="1" x14ac:dyDescent="0.4">
      <c r="A447" s="156">
        <v>45712</v>
      </c>
      <c r="B447" s="151" t="s">
        <v>116</v>
      </c>
      <c r="C447" s="157" t="s">
        <v>162</v>
      </c>
      <c r="D447" s="158">
        <v>1.62</v>
      </c>
      <c r="E447" s="157" t="s">
        <v>166</v>
      </c>
    </row>
    <row r="448" spans="1:5" ht="16" thickBot="1" x14ac:dyDescent="0.4">
      <c r="A448" s="156">
        <v>45712</v>
      </c>
      <c r="B448" s="151" t="s">
        <v>116</v>
      </c>
      <c r="C448" s="157" t="s">
        <v>162</v>
      </c>
      <c r="D448" s="158">
        <v>1.71</v>
      </c>
      <c r="E448" s="157" t="s">
        <v>166</v>
      </c>
    </row>
    <row r="449" spans="1:5" ht="16" thickBot="1" x14ac:dyDescent="0.4">
      <c r="A449" s="156">
        <v>45712</v>
      </c>
      <c r="B449" s="151" t="s">
        <v>116</v>
      </c>
      <c r="C449" s="157" t="s">
        <v>162</v>
      </c>
      <c r="D449" s="158">
        <v>1.71</v>
      </c>
      <c r="E449" s="157" t="s">
        <v>166</v>
      </c>
    </row>
    <row r="450" spans="1:5" ht="16" thickBot="1" x14ac:dyDescent="0.4">
      <c r="A450" s="156">
        <v>45712</v>
      </c>
      <c r="B450" s="151" t="s">
        <v>116</v>
      </c>
      <c r="C450" s="157" t="s">
        <v>162</v>
      </c>
      <c r="D450" s="158">
        <v>1.71</v>
      </c>
      <c r="E450" s="157" t="s">
        <v>166</v>
      </c>
    </row>
    <row r="451" spans="1:5" ht="16" thickBot="1" x14ac:dyDescent="0.4">
      <c r="A451" s="156">
        <v>45712</v>
      </c>
      <c r="B451" s="151" t="s">
        <v>116</v>
      </c>
      <c r="C451" s="157" t="s">
        <v>162</v>
      </c>
      <c r="D451" s="158">
        <v>1.71</v>
      </c>
      <c r="E451" s="157" t="s">
        <v>178</v>
      </c>
    </row>
    <row r="452" spans="1:5" ht="16" thickBot="1" x14ac:dyDescent="0.4">
      <c r="A452" s="156">
        <v>45712</v>
      </c>
      <c r="B452" s="151" t="s">
        <v>116</v>
      </c>
      <c r="C452" s="157" t="s">
        <v>162</v>
      </c>
      <c r="D452" s="158">
        <v>1.59</v>
      </c>
      <c r="E452" s="157" t="s">
        <v>166</v>
      </c>
    </row>
    <row r="453" spans="1:5" ht="16" thickBot="1" x14ac:dyDescent="0.4">
      <c r="A453" s="156">
        <v>45713</v>
      </c>
      <c r="B453" s="151" t="s">
        <v>116</v>
      </c>
      <c r="C453" s="157" t="s">
        <v>162</v>
      </c>
      <c r="D453" s="158">
        <v>1.77</v>
      </c>
      <c r="E453" s="157" t="s">
        <v>166</v>
      </c>
    </row>
    <row r="454" spans="1:5" ht="16" thickBot="1" x14ac:dyDescent="0.4">
      <c r="A454" s="156">
        <v>45713</v>
      </c>
      <c r="B454" s="151" t="s">
        <v>116</v>
      </c>
      <c r="C454" s="157" t="s">
        <v>162</v>
      </c>
      <c r="D454" s="158">
        <v>1.66</v>
      </c>
      <c r="E454" s="157" t="s">
        <v>166</v>
      </c>
    </row>
    <row r="455" spans="1:5" ht="16" thickBot="1" x14ac:dyDescent="0.4">
      <c r="A455" s="156">
        <v>45713</v>
      </c>
      <c r="B455" s="151" t="s">
        <v>116</v>
      </c>
      <c r="C455" s="157" t="s">
        <v>164</v>
      </c>
      <c r="D455" s="158">
        <v>1.97</v>
      </c>
      <c r="E455" s="157" t="s">
        <v>166</v>
      </c>
    </row>
    <row r="456" spans="1:5" ht="16" thickBot="1" x14ac:dyDescent="0.4">
      <c r="A456" s="156">
        <v>45713</v>
      </c>
      <c r="B456" s="151" t="s">
        <v>116</v>
      </c>
      <c r="C456" s="157" t="s">
        <v>162</v>
      </c>
      <c r="D456" s="158">
        <v>1.62</v>
      </c>
      <c r="E456" s="157" t="s">
        <v>166</v>
      </c>
    </row>
    <row r="457" spans="1:5" ht="16" thickBot="1" x14ac:dyDescent="0.4">
      <c r="A457" s="156">
        <v>45713</v>
      </c>
      <c r="B457" s="151" t="s">
        <v>116</v>
      </c>
      <c r="C457" s="157" t="s">
        <v>162</v>
      </c>
      <c r="D457" s="158">
        <v>1.71</v>
      </c>
      <c r="E457" s="157" t="s">
        <v>166</v>
      </c>
    </row>
    <row r="458" spans="1:5" ht="16" thickBot="1" x14ac:dyDescent="0.4">
      <c r="A458" s="156">
        <v>45713</v>
      </c>
      <c r="B458" s="151" t="s">
        <v>116</v>
      </c>
      <c r="C458" s="157" t="s">
        <v>162</v>
      </c>
      <c r="D458" s="158">
        <v>1.71</v>
      </c>
      <c r="E458" s="157" t="s">
        <v>166</v>
      </c>
    </row>
    <row r="459" spans="1:5" ht="16" thickBot="1" x14ac:dyDescent="0.4">
      <c r="A459" s="156">
        <v>45713</v>
      </c>
      <c r="B459" s="151" t="s">
        <v>116</v>
      </c>
      <c r="C459" s="157" t="s">
        <v>162</v>
      </c>
      <c r="D459" s="158">
        <v>1.71</v>
      </c>
      <c r="E459" s="157" t="s">
        <v>166</v>
      </c>
    </row>
    <row r="460" spans="1:5" ht="16" thickBot="1" x14ac:dyDescent="0.4">
      <c r="A460" s="156">
        <v>45713</v>
      </c>
      <c r="B460" s="151" t="s">
        <v>116</v>
      </c>
      <c r="C460" s="157" t="s">
        <v>162</v>
      </c>
      <c r="D460" s="158">
        <v>1.53</v>
      </c>
      <c r="E460" s="157" t="s">
        <v>166</v>
      </c>
    </row>
    <row r="461" spans="1:5" ht="16" thickBot="1" x14ac:dyDescent="0.4">
      <c r="A461" s="156">
        <v>45713</v>
      </c>
      <c r="B461" s="151" t="s">
        <v>116</v>
      </c>
      <c r="C461" s="157" t="s">
        <v>162</v>
      </c>
      <c r="D461" s="158">
        <v>1.58</v>
      </c>
      <c r="E461" s="157" t="s">
        <v>166</v>
      </c>
    </row>
    <row r="462" spans="1:5" ht="16" thickBot="1" x14ac:dyDescent="0.4">
      <c r="A462" s="156">
        <v>45713</v>
      </c>
      <c r="B462" s="151" t="s">
        <v>116</v>
      </c>
      <c r="C462" s="157" t="s">
        <v>162</v>
      </c>
      <c r="D462" s="158">
        <v>1.59</v>
      </c>
      <c r="E462" s="157" t="s">
        <v>166</v>
      </c>
    </row>
    <row r="463" spans="1:5" ht="16" thickBot="1" x14ac:dyDescent="0.4">
      <c r="A463" s="156">
        <v>45713</v>
      </c>
      <c r="B463" s="151" t="s">
        <v>116</v>
      </c>
      <c r="C463" s="157" t="s">
        <v>162</v>
      </c>
      <c r="D463" s="158">
        <v>1.61</v>
      </c>
      <c r="E463" s="157" t="s">
        <v>181</v>
      </c>
    </row>
    <row r="464" spans="1:5" ht="16" thickBot="1" x14ac:dyDescent="0.4">
      <c r="A464" s="156">
        <v>45713</v>
      </c>
      <c r="B464" s="151" t="s">
        <v>116</v>
      </c>
      <c r="C464" s="157" t="s">
        <v>164</v>
      </c>
      <c r="D464" s="158">
        <v>1.65</v>
      </c>
      <c r="E464" s="157" t="s">
        <v>168</v>
      </c>
    </row>
    <row r="465" spans="1:5" ht="16" thickBot="1" x14ac:dyDescent="0.4">
      <c r="A465" s="156">
        <v>45713</v>
      </c>
      <c r="B465" s="151" t="s">
        <v>116</v>
      </c>
      <c r="C465" s="157" t="s">
        <v>162</v>
      </c>
      <c r="D465" s="158">
        <v>1.71</v>
      </c>
      <c r="E465" s="157" t="s">
        <v>168</v>
      </c>
    </row>
    <row r="466" spans="1:5" ht="16" thickBot="1" x14ac:dyDescent="0.4">
      <c r="A466" s="156">
        <v>45713</v>
      </c>
      <c r="B466" s="151" t="s">
        <v>116</v>
      </c>
      <c r="C466" s="157" t="s">
        <v>162</v>
      </c>
      <c r="D466" s="158">
        <v>1.71</v>
      </c>
      <c r="E466" s="157" t="s">
        <v>166</v>
      </c>
    </row>
    <row r="467" spans="1:5" ht="16" thickBot="1" x14ac:dyDescent="0.4">
      <c r="A467" s="156">
        <v>45714</v>
      </c>
      <c r="B467" s="151" t="s">
        <v>116</v>
      </c>
      <c r="C467" s="157" t="s">
        <v>162</v>
      </c>
      <c r="D467" s="158">
        <v>1.77</v>
      </c>
      <c r="E467" s="157" t="s">
        <v>166</v>
      </c>
    </row>
    <row r="468" spans="1:5" ht="16" thickBot="1" x14ac:dyDescent="0.4">
      <c r="A468" s="156">
        <v>45714</v>
      </c>
      <c r="B468" s="151" t="s">
        <v>116</v>
      </c>
      <c r="C468" s="157" t="s">
        <v>162</v>
      </c>
      <c r="D468" s="158">
        <v>1.66</v>
      </c>
      <c r="E468" s="157" t="s">
        <v>166</v>
      </c>
    </row>
    <row r="469" spans="1:5" ht="16" thickBot="1" x14ac:dyDescent="0.4">
      <c r="A469" s="156">
        <v>45714</v>
      </c>
      <c r="B469" s="151" t="s">
        <v>116</v>
      </c>
      <c r="C469" s="157" t="s">
        <v>162</v>
      </c>
      <c r="D469" s="158">
        <v>1.62</v>
      </c>
      <c r="E469" s="157" t="s">
        <v>166</v>
      </c>
    </row>
    <row r="470" spans="1:5" ht="16" thickBot="1" x14ac:dyDescent="0.4">
      <c r="A470" s="156">
        <v>45714</v>
      </c>
      <c r="B470" s="151" t="s">
        <v>116</v>
      </c>
      <c r="C470" s="157" t="s">
        <v>164</v>
      </c>
      <c r="D470" s="158">
        <v>1.97</v>
      </c>
      <c r="E470" s="157" t="s">
        <v>166</v>
      </c>
    </row>
    <row r="471" spans="1:5" ht="16" thickBot="1" x14ac:dyDescent="0.4">
      <c r="A471" s="156">
        <v>45714</v>
      </c>
      <c r="B471" s="151" t="s">
        <v>116</v>
      </c>
      <c r="C471" s="157" t="s">
        <v>162</v>
      </c>
      <c r="D471" s="158">
        <v>1.71</v>
      </c>
      <c r="E471" s="157" t="s">
        <v>166</v>
      </c>
    </row>
    <row r="472" spans="1:5" ht="16" thickBot="1" x14ac:dyDescent="0.4">
      <c r="A472" s="156">
        <v>45714</v>
      </c>
      <c r="B472" s="151" t="s">
        <v>116</v>
      </c>
      <c r="C472" s="157" t="s">
        <v>162</v>
      </c>
      <c r="D472" s="158">
        <v>1.71</v>
      </c>
      <c r="E472" s="157" t="s">
        <v>166</v>
      </c>
    </row>
    <row r="473" spans="1:5" ht="16" thickBot="1" x14ac:dyDescent="0.4">
      <c r="A473" s="156">
        <v>45714</v>
      </c>
      <c r="B473" s="151" t="s">
        <v>116</v>
      </c>
      <c r="C473" s="157" t="s">
        <v>162</v>
      </c>
      <c r="D473" s="158">
        <v>1.71</v>
      </c>
      <c r="E473" s="157" t="s">
        <v>166</v>
      </c>
    </row>
    <row r="474" spans="1:5" ht="16" thickBot="1" x14ac:dyDescent="0.4">
      <c r="A474" s="156">
        <v>45714</v>
      </c>
      <c r="B474" s="151" t="s">
        <v>116</v>
      </c>
      <c r="C474" s="157" t="s">
        <v>162</v>
      </c>
      <c r="D474" s="158">
        <v>1.61</v>
      </c>
      <c r="E474" s="157" t="s">
        <v>181</v>
      </c>
    </row>
    <row r="475" spans="1:5" ht="16" thickBot="1" x14ac:dyDescent="0.4">
      <c r="A475" s="156">
        <v>45714</v>
      </c>
      <c r="B475" s="151" t="s">
        <v>116</v>
      </c>
      <c r="C475" s="157" t="s">
        <v>164</v>
      </c>
      <c r="D475" s="158">
        <v>1.65</v>
      </c>
      <c r="E475" s="157" t="s">
        <v>168</v>
      </c>
    </row>
    <row r="476" spans="1:5" ht="16" thickBot="1" x14ac:dyDescent="0.4">
      <c r="A476" s="156">
        <v>45714</v>
      </c>
      <c r="B476" s="151" t="s">
        <v>116</v>
      </c>
      <c r="C476" s="157" t="s">
        <v>162</v>
      </c>
      <c r="D476" s="158">
        <v>1.53</v>
      </c>
      <c r="E476" s="157" t="s">
        <v>166</v>
      </c>
    </row>
    <row r="477" spans="1:5" ht="16" thickBot="1" x14ac:dyDescent="0.4">
      <c r="A477" s="156">
        <v>45714</v>
      </c>
      <c r="B477" s="151" t="s">
        <v>116</v>
      </c>
      <c r="C477" s="157" t="s">
        <v>162</v>
      </c>
      <c r="D477" s="158">
        <v>1.58</v>
      </c>
      <c r="E477" s="157" t="s">
        <v>166</v>
      </c>
    </row>
    <row r="478" spans="1:5" ht="16" thickBot="1" x14ac:dyDescent="0.4">
      <c r="A478" s="156">
        <v>45714</v>
      </c>
      <c r="B478" s="151" t="s">
        <v>116</v>
      </c>
      <c r="C478" s="157" t="s">
        <v>162</v>
      </c>
      <c r="D478" s="158">
        <v>1.59</v>
      </c>
      <c r="E478" s="157" t="s">
        <v>166</v>
      </c>
    </row>
    <row r="479" spans="1:5" ht="16" thickBot="1" x14ac:dyDescent="0.4">
      <c r="A479" s="156">
        <v>45714</v>
      </c>
      <c r="B479" s="151" t="s">
        <v>116</v>
      </c>
      <c r="C479" s="157" t="s">
        <v>162</v>
      </c>
      <c r="D479" s="158">
        <v>1.71</v>
      </c>
      <c r="E479" s="157" t="s">
        <v>166</v>
      </c>
    </row>
    <row r="480" spans="1:5" ht="16" thickBot="1" x14ac:dyDescent="0.4">
      <c r="A480" s="156">
        <v>45715</v>
      </c>
      <c r="B480" s="151" t="s">
        <v>116</v>
      </c>
      <c r="C480" s="157" t="s">
        <v>162</v>
      </c>
      <c r="D480" s="158">
        <v>1.77</v>
      </c>
      <c r="E480" s="157" t="s">
        <v>166</v>
      </c>
    </row>
    <row r="481" spans="1:5" ht="16" thickBot="1" x14ac:dyDescent="0.4">
      <c r="A481" s="156">
        <v>45715</v>
      </c>
      <c r="B481" s="151" t="s">
        <v>116</v>
      </c>
      <c r="C481" s="157" t="s">
        <v>162</v>
      </c>
      <c r="D481" s="158">
        <v>1.66</v>
      </c>
      <c r="E481" s="157" t="s">
        <v>166</v>
      </c>
    </row>
    <row r="482" spans="1:5" ht="16" thickBot="1" x14ac:dyDescent="0.4">
      <c r="A482" s="156">
        <v>45715</v>
      </c>
      <c r="B482" s="151" t="s">
        <v>116</v>
      </c>
      <c r="C482" s="157" t="s">
        <v>164</v>
      </c>
      <c r="D482" s="158">
        <v>1.97</v>
      </c>
      <c r="E482" s="157" t="s">
        <v>166</v>
      </c>
    </row>
    <row r="483" spans="1:5" ht="16" thickBot="1" x14ac:dyDescent="0.4">
      <c r="A483" s="156">
        <v>45715</v>
      </c>
      <c r="B483" s="151" t="s">
        <v>116</v>
      </c>
      <c r="C483" s="157" t="s">
        <v>162</v>
      </c>
      <c r="D483" s="158">
        <v>1.62</v>
      </c>
      <c r="E483" s="157" t="s">
        <v>166</v>
      </c>
    </row>
    <row r="484" spans="1:5" ht="16" thickBot="1" x14ac:dyDescent="0.4">
      <c r="A484" s="156">
        <v>45715</v>
      </c>
      <c r="B484" s="151" t="s">
        <v>116</v>
      </c>
      <c r="C484" s="157" t="s">
        <v>162</v>
      </c>
      <c r="D484" s="158">
        <v>1.71</v>
      </c>
      <c r="E484" s="157" t="s">
        <v>166</v>
      </c>
    </row>
    <row r="485" spans="1:5" ht="16" thickBot="1" x14ac:dyDescent="0.4">
      <c r="A485" s="156">
        <v>45715</v>
      </c>
      <c r="B485" s="151" t="s">
        <v>116</v>
      </c>
      <c r="C485" s="157" t="s">
        <v>162</v>
      </c>
      <c r="D485" s="158">
        <v>1.71</v>
      </c>
      <c r="E485" s="157" t="s">
        <v>166</v>
      </c>
    </row>
    <row r="486" spans="1:5" ht="16" thickBot="1" x14ac:dyDescent="0.4">
      <c r="A486" s="156">
        <v>45715</v>
      </c>
      <c r="B486" s="151" t="s">
        <v>116</v>
      </c>
      <c r="C486" s="157" t="s">
        <v>162</v>
      </c>
      <c r="D486" s="158">
        <v>1.71</v>
      </c>
      <c r="E486" s="157" t="s">
        <v>166</v>
      </c>
    </row>
    <row r="487" spans="1:5" ht="16" thickBot="1" x14ac:dyDescent="0.4">
      <c r="A487" s="156">
        <v>45715</v>
      </c>
      <c r="B487" s="151" t="s">
        <v>116</v>
      </c>
      <c r="C487" s="157" t="s">
        <v>162</v>
      </c>
      <c r="D487" s="158">
        <v>1.61</v>
      </c>
      <c r="E487" s="157" t="s">
        <v>181</v>
      </c>
    </row>
    <row r="488" spans="1:5" ht="16" thickBot="1" x14ac:dyDescent="0.4">
      <c r="A488" s="156">
        <v>45715</v>
      </c>
      <c r="B488" s="151" t="s">
        <v>116</v>
      </c>
      <c r="C488" s="157" t="s">
        <v>164</v>
      </c>
      <c r="D488" s="158">
        <v>1.65</v>
      </c>
      <c r="E488" s="157" t="s">
        <v>168</v>
      </c>
    </row>
    <row r="489" spans="1:5" ht="16" thickBot="1" x14ac:dyDescent="0.4">
      <c r="A489" s="156">
        <v>45715</v>
      </c>
      <c r="B489" s="151" t="s">
        <v>116</v>
      </c>
      <c r="C489" s="157" t="s">
        <v>162</v>
      </c>
      <c r="D489" s="158">
        <v>1.53</v>
      </c>
      <c r="E489" s="157" t="s">
        <v>166</v>
      </c>
    </row>
    <row r="490" spans="1:5" ht="16" thickBot="1" x14ac:dyDescent="0.4">
      <c r="A490" s="156">
        <v>45715</v>
      </c>
      <c r="B490" s="151" t="s">
        <v>116</v>
      </c>
      <c r="C490" s="157" t="s">
        <v>162</v>
      </c>
      <c r="D490" s="158">
        <v>1.58</v>
      </c>
      <c r="E490" s="157" t="s">
        <v>166</v>
      </c>
    </row>
    <row r="491" spans="1:5" ht="16" thickBot="1" x14ac:dyDescent="0.4">
      <c r="A491" s="156">
        <v>45715</v>
      </c>
      <c r="B491" s="151" t="s">
        <v>116</v>
      </c>
      <c r="C491" s="157" t="s">
        <v>162</v>
      </c>
      <c r="D491" s="158">
        <v>1.59</v>
      </c>
      <c r="E491" s="157" t="s">
        <v>166</v>
      </c>
    </row>
    <row r="492" spans="1:5" ht="16" thickBot="1" x14ac:dyDescent="0.4">
      <c r="A492" s="156">
        <v>45715</v>
      </c>
      <c r="B492" s="151" t="s">
        <v>116</v>
      </c>
      <c r="C492" s="157" t="s">
        <v>162</v>
      </c>
      <c r="D492" s="158">
        <v>1.71</v>
      </c>
      <c r="E492" s="157" t="s">
        <v>178</v>
      </c>
    </row>
    <row r="493" spans="1:5" ht="16" thickBot="1" x14ac:dyDescent="0.4">
      <c r="A493" s="156">
        <v>45715</v>
      </c>
      <c r="B493" s="151" t="s">
        <v>116</v>
      </c>
      <c r="C493" s="157" t="s">
        <v>162</v>
      </c>
      <c r="D493" s="158">
        <v>1.71</v>
      </c>
      <c r="E493" s="157" t="s">
        <v>166</v>
      </c>
    </row>
    <row r="494" spans="1:5" ht="16" thickBot="1" x14ac:dyDescent="0.4">
      <c r="A494" s="156">
        <v>45715</v>
      </c>
      <c r="B494" s="151" t="s">
        <v>116</v>
      </c>
      <c r="C494" s="157" t="s">
        <v>162</v>
      </c>
      <c r="D494" s="158">
        <v>1.93</v>
      </c>
      <c r="E494" s="157" t="s">
        <v>166</v>
      </c>
    </row>
    <row r="495" spans="1:5" ht="16" thickBot="1" x14ac:dyDescent="0.4">
      <c r="A495" s="156">
        <v>45716</v>
      </c>
      <c r="B495" s="151" t="s">
        <v>116</v>
      </c>
      <c r="C495" s="157" t="s">
        <v>162</v>
      </c>
      <c r="D495" s="158">
        <v>1.66</v>
      </c>
      <c r="E495" s="157" t="s">
        <v>166</v>
      </c>
    </row>
    <row r="496" spans="1:5" ht="16" thickBot="1" x14ac:dyDescent="0.4">
      <c r="A496" s="156">
        <v>45716</v>
      </c>
      <c r="B496" s="151" t="s">
        <v>116</v>
      </c>
      <c r="C496" s="157" t="s">
        <v>162</v>
      </c>
      <c r="D496" s="158">
        <v>1.62</v>
      </c>
      <c r="E496" s="157" t="s">
        <v>166</v>
      </c>
    </row>
    <row r="497" spans="1:5" ht="16" thickBot="1" x14ac:dyDescent="0.4">
      <c r="A497" s="156">
        <v>45716</v>
      </c>
      <c r="B497" s="151" t="s">
        <v>116</v>
      </c>
      <c r="C497" s="157" t="s">
        <v>164</v>
      </c>
      <c r="D497" s="158">
        <v>1.97</v>
      </c>
      <c r="E497" s="157" t="s">
        <v>166</v>
      </c>
    </row>
    <row r="498" spans="1:5" ht="16" thickBot="1" x14ac:dyDescent="0.4">
      <c r="A498" s="156">
        <v>45716</v>
      </c>
      <c r="B498" s="151" t="s">
        <v>116</v>
      </c>
      <c r="C498" s="157" t="s">
        <v>162</v>
      </c>
      <c r="D498" s="158">
        <v>1.71</v>
      </c>
      <c r="E498" s="157" t="s">
        <v>166</v>
      </c>
    </row>
    <row r="499" spans="1:5" ht="16" thickBot="1" x14ac:dyDescent="0.4">
      <c r="A499" s="156">
        <v>45716</v>
      </c>
      <c r="B499" s="151" t="s">
        <v>116</v>
      </c>
      <c r="C499" s="157" t="s">
        <v>162</v>
      </c>
      <c r="D499" s="158">
        <v>1.71</v>
      </c>
      <c r="E499" s="157" t="s">
        <v>166</v>
      </c>
    </row>
    <row r="500" spans="1:5" ht="16" thickBot="1" x14ac:dyDescent="0.4">
      <c r="A500" s="156">
        <v>45716</v>
      </c>
      <c r="B500" s="151" t="s">
        <v>116</v>
      </c>
      <c r="C500" s="157" t="s">
        <v>162</v>
      </c>
      <c r="D500" s="158">
        <v>1.71</v>
      </c>
      <c r="E500" s="157" t="s">
        <v>166</v>
      </c>
    </row>
    <row r="501" spans="1:5" ht="16" thickBot="1" x14ac:dyDescent="0.4">
      <c r="A501" s="156">
        <v>45716</v>
      </c>
      <c r="B501" s="151" t="s">
        <v>116</v>
      </c>
      <c r="C501" s="157" t="s">
        <v>162</v>
      </c>
      <c r="D501" s="158">
        <v>1.53</v>
      </c>
      <c r="E501" s="157" t="s">
        <v>166</v>
      </c>
    </row>
    <row r="502" spans="1:5" ht="16" thickBot="1" x14ac:dyDescent="0.4">
      <c r="A502" s="156">
        <v>45716</v>
      </c>
      <c r="B502" s="151" t="s">
        <v>116</v>
      </c>
      <c r="C502" s="157" t="s">
        <v>162</v>
      </c>
      <c r="D502" s="158">
        <v>1.58</v>
      </c>
      <c r="E502" s="157" t="s">
        <v>166</v>
      </c>
    </row>
    <row r="503" spans="1:5" ht="16" thickBot="1" x14ac:dyDescent="0.4">
      <c r="A503" s="156">
        <v>45716</v>
      </c>
      <c r="B503" s="151" t="s">
        <v>116</v>
      </c>
      <c r="C503" s="157" t="s">
        <v>162</v>
      </c>
      <c r="D503" s="158">
        <v>1.59</v>
      </c>
      <c r="E503" s="157" t="s">
        <v>166</v>
      </c>
    </row>
    <row r="504" spans="1:5" ht="16" thickBot="1" x14ac:dyDescent="0.4">
      <c r="A504" s="156">
        <v>45716</v>
      </c>
      <c r="B504" s="151" t="s">
        <v>116</v>
      </c>
      <c r="C504" s="157" t="s">
        <v>162</v>
      </c>
      <c r="D504" s="158">
        <v>1.61</v>
      </c>
      <c r="E504" s="157" t="s">
        <v>181</v>
      </c>
    </row>
    <row r="505" spans="1:5" ht="16" thickBot="1" x14ac:dyDescent="0.4">
      <c r="A505" s="156">
        <v>45716</v>
      </c>
      <c r="B505" s="151" t="s">
        <v>116</v>
      </c>
      <c r="C505" s="157" t="s">
        <v>164</v>
      </c>
      <c r="D505" s="158">
        <v>1.65</v>
      </c>
      <c r="E505" s="157" t="s">
        <v>168</v>
      </c>
    </row>
    <row r="506" spans="1:5" ht="16" thickBot="1" x14ac:dyDescent="0.4">
      <c r="A506" s="156">
        <v>45716</v>
      </c>
      <c r="B506" s="151" t="s">
        <v>116</v>
      </c>
      <c r="C506" s="157" t="s">
        <v>162</v>
      </c>
      <c r="D506" s="158">
        <v>1.71</v>
      </c>
      <c r="E506" s="157" t="s">
        <v>178</v>
      </c>
    </row>
    <row r="507" spans="1:5" ht="16" thickBot="1" x14ac:dyDescent="0.4">
      <c r="A507" s="156">
        <v>45716</v>
      </c>
      <c r="B507" s="151" t="s">
        <v>116</v>
      </c>
      <c r="C507" s="157" t="s">
        <v>162</v>
      </c>
      <c r="D507" s="158">
        <v>1.93</v>
      </c>
      <c r="E507" s="157" t="s">
        <v>166</v>
      </c>
    </row>
    <row r="508" spans="1:5" ht="16" thickBot="1" x14ac:dyDescent="0.4">
      <c r="A508" s="156">
        <v>45719</v>
      </c>
      <c r="B508" s="151" t="s">
        <v>116</v>
      </c>
      <c r="C508" s="157" t="s">
        <v>162</v>
      </c>
      <c r="D508" s="158">
        <v>1.77</v>
      </c>
      <c r="E508" s="157" t="s">
        <v>166</v>
      </c>
    </row>
    <row r="509" spans="1:5" ht="16" thickBot="1" x14ac:dyDescent="0.4">
      <c r="A509" s="156">
        <v>45719</v>
      </c>
      <c r="B509" s="151" t="s">
        <v>116</v>
      </c>
      <c r="C509" s="157" t="s">
        <v>162</v>
      </c>
      <c r="D509" s="158">
        <v>1.66</v>
      </c>
      <c r="E509" s="157" t="s">
        <v>166</v>
      </c>
    </row>
    <row r="510" spans="1:5" ht="16" thickBot="1" x14ac:dyDescent="0.4">
      <c r="A510" s="156">
        <v>45719</v>
      </c>
      <c r="B510" s="151" t="s">
        <v>116</v>
      </c>
      <c r="C510" s="157" t="s">
        <v>164</v>
      </c>
      <c r="D510" s="158">
        <v>1.65</v>
      </c>
      <c r="E510" s="157" t="s">
        <v>168</v>
      </c>
    </row>
    <row r="511" spans="1:5" ht="16" thickBot="1" x14ac:dyDescent="0.4">
      <c r="A511" s="156">
        <v>45719</v>
      </c>
      <c r="B511" s="151" t="s">
        <v>116</v>
      </c>
      <c r="C511" s="157" t="s">
        <v>162</v>
      </c>
      <c r="D511" s="158">
        <v>1.61</v>
      </c>
      <c r="E511" s="157" t="s">
        <v>184</v>
      </c>
    </row>
    <row r="512" spans="1:5" ht="16" thickBot="1" x14ac:dyDescent="0.4">
      <c r="A512" s="156">
        <v>45719</v>
      </c>
      <c r="B512" s="151" t="s">
        <v>116</v>
      </c>
      <c r="C512" s="157" t="s">
        <v>162</v>
      </c>
      <c r="D512" s="158">
        <v>1.58</v>
      </c>
      <c r="E512" s="157" t="s">
        <v>166</v>
      </c>
    </row>
    <row r="513" spans="1:5" ht="16" thickBot="1" x14ac:dyDescent="0.4">
      <c r="A513" s="156">
        <v>45719</v>
      </c>
      <c r="B513" s="151" t="s">
        <v>116</v>
      </c>
      <c r="C513" s="157" t="s">
        <v>162</v>
      </c>
      <c r="D513" s="158">
        <v>1.53</v>
      </c>
      <c r="E513" s="157" t="s">
        <v>166</v>
      </c>
    </row>
    <row r="514" spans="1:5" ht="16" thickBot="1" x14ac:dyDescent="0.4">
      <c r="A514" s="156">
        <v>45719</v>
      </c>
      <c r="B514" s="151" t="s">
        <v>116</v>
      </c>
      <c r="C514" s="157" t="s">
        <v>162</v>
      </c>
      <c r="D514" s="158">
        <v>1.71</v>
      </c>
      <c r="E514" s="157" t="s">
        <v>166</v>
      </c>
    </row>
    <row r="515" spans="1:5" ht="16" thickBot="1" x14ac:dyDescent="0.4">
      <c r="A515" s="156">
        <v>45719</v>
      </c>
      <c r="B515" s="151" t="s">
        <v>116</v>
      </c>
      <c r="C515" s="157" t="s">
        <v>162</v>
      </c>
      <c r="D515" s="158">
        <v>1.71</v>
      </c>
      <c r="E515" s="157" t="s">
        <v>185</v>
      </c>
    </row>
    <row r="516" spans="1:5" ht="16" thickBot="1" x14ac:dyDescent="0.4">
      <c r="A516" s="156">
        <v>45719</v>
      </c>
      <c r="B516" s="151" t="s">
        <v>116</v>
      </c>
      <c r="C516" s="157" t="s">
        <v>162</v>
      </c>
      <c r="D516" s="158">
        <v>1.71</v>
      </c>
      <c r="E516" s="157" t="s">
        <v>166</v>
      </c>
    </row>
    <row r="517" spans="1:5" ht="16" thickBot="1" x14ac:dyDescent="0.4">
      <c r="A517" s="156">
        <v>45719</v>
      </c>
      <c r="B517" s="151" t="s">
        <v>116</v>
      </c>
      <c r="C517" s="157" t="s">
        <v>162</v>
      </c>
      <c r="D517" s="158">
        <v>1.71</v>
      </c>
      <c r="E517" s="157" t="s">
        <v>166</v>
      </c>
    </row>
    <row r="518" spans="1:5" ht="16" thickBot="1" x14ac:dyDescent="0.4">
      <c r="A518" s="156">
        <v>45719</v>
      </c>
      <c r="B518" s="151" t="s">
        <v>116</v>
      </c>
      <c r="C518" s="157" t="s">
        <v>162</v>
      </c>
      <c r="D518" s="158">
        <v>1.62</v>
      </c>
      <c r="E518" s="157" t="s">
        <v>186</v>
      </c>
    </row>
    <row r="519" spans="1:5" ht="16" thickBot="1" x14ac:dyDescent="0.4">
      <c r="A519" s="156">
        <v>45719</v>
      </c>
      <c r="B519" s="151" t="s">
        <v>116</v>
      </c>
      <c r="C519" s="157" t="s">
        <v>162</v>
      </c>
      <c r="D519" s="158">
        <v>1.71</v>
      </c>
      <c r="E519" s="157" t="s">
        <v>187</v>
      </c>
    </row>
    <row r="520" spans="1:5" ht="16" thickBot="1" x14ac:dyDescent="0.4">
      <c r="A520" s="156">
        <v>45719</v>
      </c>
      <c r="B520" s="151" t="s">
        <v>116</v>
      </c>
      <c r="C520" s="157" t="s">
        <v>162</v>
      </c>
      <c r="D520" s="158">
        <v>1.93</v>
      </c>
      <c r="E520" s="157" t="s">
        <v>166</v>
      </c>
    </row>
    <row r="521" spans="1:5" ht="16" thickBot="1" x14ac:dyDescent="0.4">
      <c r="A521" s="156">
        <v>45719</v>
      </c>
      <c r="B521" s="151" t="s">
        <v>116</v>
      </c>
      <c r="C521" s="157" t="s">
        <v>162</v>
      </c>
      <c r="D521" s="158">
        <v>1.71</v>
      </c>
      <c r="E521" s="157" t="s">
        <v>166</v>
      </c>
    </row>
    <row r="522" spans="1:5" ht="16" thickBot="1" x14ac:dyDescent="0.4">
      <c r="A522" s="156">
        <v>45720</v>
      </c>
      <c r="B522" s="151" t="s">
        <v>116</v>
      </c>
      <c r="C522" s="157" t="s">
        <v>162</v>
      </c>
      <c r="D522" s="158">
        <v>1.77</v>
      </c>
      <c r="E522" s="157" t="s">
        <v>166</v>
      </c>
    </row>
    <row r="523" spans="1:5" ht="16" thickBot="1" x14ac:dyDescent="0.4">
      <c r="A523" s="156">
        <v>45720</v>
      </c>
      <c r="B523" s="151" t="s">
        <v>116</v>
      </c>
      <c r="C523" s="157" t="s">
        <v>162</v>
      </c>
      <c r="D523" s="158">
        <v>1.66</v>
      </c>
      <c r="E523" s="157" t="s">
        <v>166</v>
      </c>
    </row>
    <row r="524" spans="1:5" ht="16" thickBot="1" x14ac:dyDescent="0.4">
      <c r="A524" s="156">
        <v>45720</v>
      </c>
      <c r="B524" s="151" t="s">
        <v>116</v>
      </c>
      <c r="C524" s="157" t="s">
        <v>162</v>
      </c>
      <c r="D524" s="158">
        <v>1.71</v>
      </c>
      <c r="E524" s="157" t="s">
        <v>187</v>
      </c>
    </row>
    <row r="525" spans="1:5" ht="16" thickBot="1" x14ac:dyDescent="0.4">
      <c r="A525" s="156">
        <v>45720</v>
      </c>
      <c r="B525" s="151" t="s">
        <v>116</v>
      </c>
      <c r="C525" s="157" t="s">
        <v>162</v>
      </c>
      <c r="D525" s="158">
        <v>1.62</v>
      </c>
      <c r="E525" s="157" t="s">
        <v>186</v>
      </c>
    </row>
    <row r="526" spans="1:5" ht="16" thickBot="1" x14ac:dyDescent="0.4">
      <c r="A526" s="156">
        <v>45720</v>
      </c>
      <c r="B526" s="151" t="s">
        <v>116</v>
      </c>
      <c r="C526" s="157" t="s">
        <v>164</v>
      </c>
      <c r="D526" s="158">
        <v>1.97</v>
      </c>
      <c r="E526" s="157" t="s">
        <v>166</v>
      </c>
    </row>
    <row r="527" spans="1:5" ht="16" thickBot="1" x14ac:dyDescent="0.4">
      <c r="A527" s="156">
        <v>45720</v>
      </c>
      <c r="B527" s="151" t="s">
        <v>116</v>
      </c>
      <c r="C527" s="157" t="s">
        <v>162</v>
      </c>
      <c r="D527" s="158">
        <v>1.71</v>
      </c>
      <c r="E527" s="157" t="s">
        <v>166</v>
      </c>
    </row>
    <row r="528" spans="1:5" ht="16" thickBot="1" x14ac:dyDescent="0.4">
      <c r="A528" s="156">
        <v>45720</v>
      </c>
      <c r="B528" s="151" t="s">
        <v>116</v>
      </c>
      <c r="C528" s="157" t="s">
        <v>162</v>
      </c>
      <c r="D528" s="158">
        <v>1.71</v>
      </c>
      <c r="E528" s="157" t="s">
        <v>166</v>
      </c>
    </row>
    <row r="529" spans="1:5" ht="16" thickBot="1" x14ac:dyDescent="0.4">
      <c r="A529" s="156">
        <v>45720</v>
      </c>
      <c r="B529" s="151" t="s">
        <v>116</v>
      </c>
      <c r="C529" s="157" t="s">
        <v>162</v>
      </c>
      <c r="D529" s="158">
        <v>1.71</v>
      </c>
      <c r="E529" s="157" t="s">
        <v>166</v>
      </c>
    </row>
    <row r="530" spans="1:5" ht="16" thickBot="1" x14ac:dyDescent="0.4">
      <c r="A530" s="156">
        <v>45720</v>
      </c>
      <c r="B530" s="151" t="s">
        <v>116</v>
      </c>
      <c r="C530" s="157" t="s">
        <v>162</v>
      </c>
      <c r="D530" s="158">
        <v>1.71</v>
      </c>
      <c r="E530" s="157" t="s">
        <v>185</v>
      </c>
    </row>
    <row r="531" spans="1:5" ht="16" thickBot="1" x14ac:dyDescent="0.4">
      <c r="A531" s="156">
        <v>45720</v>
      </c>
      <c r="B531" s="151" t="s">
        <v>116</v>
      </c>
      <c r="C531" s="157" t="s">
        <v>162</v>
      </c>
      <c r="D531" s="158">
        <v>1.58</v>
      </c>
      <c r="E531" s="157" t="s">
        <v>166</v>
      </c>
    </row>
    <row r="532" spans="1:5" ht="16" thickBot="1" x14ac:dyDescent="0.4">
      <c r="A532" s="156">
        <v>45720</v>
      </c>
      <c r="B532" s="151" t="s">
        <v>116</v>
      </c>
      <c r="C532" s="157" t="s">
        <v>162</v>
      </c>
      <c r="D532" s="158">
        <v>1.53</v>
      </c>
      <c r="E532" s="157" t="s">
        <v>166</v>
      </c>
    </row>
    <row r="533" spans="1:5" ht="16" thickBot="1" x14ac:dyDescent="0.4">
      <c r="A533" s="156">
        <v>45720</v>
      </c>
      <c r="B533" s="151" t="s">
        <v>116</v>
      </c>
      <c r="C533" s="157" t="s">
        <v>164</v>
      </c>
      <c r="D533" s="158">
        <v>1.65</v>
      </c>
      <c r="E533" s="157" t="s">
        <v>168</v>
      </c>
    </row>
    <row r="534" spans="1:5" ht="16" thickBot="1" x14ac:dyDescent="0.4">
      <c r="A534" s="156">
        <v>45720</v>
      </c>
      <c r="B534" s="151" t="s">
        <v>116</v>
      </c>
      <c r="C534" s="157" t="s">
        <v>162</v>
      </c>
      <c r="D534" s="158">
        <v>1.61</v>
      </c>
      <c r="E534" s="157" t="s">
        <v>184</v>
      </c>
    </row>
    <row r="535" spans="1:5" ht="16" thickBot="1" x14ac:dyDescent="0.4">
      <c r="A535" s="156">
        <v>45720</v>
      </c>
      <c r="B535" s="151" t="s">
        <v>116</v>
      </c>
      <c r="C535" s="157" t="s">
        <v>162</v>
      </c>
      <c r="D535" s="158">
        <v>1.71</v>
      </c>
      <c r="E535" s="157" t="s">
        <v>166</v>
      </c>
    </row>
    <row r="536" spans="1:5" ht="16" thickBot="1" x14ac:dyDescent="0.4">
      <c r="A536" s="156">
        <v>45721</v>
      </c>
      <c r="B536" s="151" t="s">
        <v>116</v>
      </c>
      <c r="C536" s="157" t="s">
        <v>162</v>
      </c>
      <c r="D536" s="158">
        <v>1.77</v>
      </c>
      <c r="E536" s="157" t="s">
        <v>166</v>
      </c>
    </row>
    <row r="537" spans="1:5" ht="16" thickBot="1" x14ac:dyDescent="0.4">
      <c r="A537" s="156">
        <v>45721</v>
      </c>
      <c r="B537" s="151" t="s">
        <v>116</v>
      </c>
      <c r="C537" s="157" t="s">
        <v>162</v>
      </c>
      <c r="D537" s="158">
        <v>1.66</v>
      </c>
      <c r="E537" s="157" t="s">
        <v>166</v>
      </c>
    </row>
    <row r="538" spans="1:5" ht="16" thickBot="1" x14ac:dyDescent="0.4">
      <c r="A538" s="156">
        <v>45721</v>
      </c>
      <c r="B538" s="151" t="s">
        <v>116</v>
      </c>
      <c r="C538" s="157" t="s">
        <v>162</v>
      </c>
      <c r="D538" s="158">
        <v>1.71</v>
      </c>
      <c r="E538" s="157" t="s">
        <v>187</v>
      </c>
    </row>
    <row r="539" spans="1:5" ht="16" thickBot="1" x14ac:dyDescent="0.4">
      <c r="A539" s="156">
        <v>45721</v>
      </c>
      <c r="B539" s="151" t="s">
        <v>116</v>
      </c>
      <c r="C539" s="157" t="s">
        <v>164</v>
      </c>
      <c r="D539" s="158">
        <v>1.97</v>
      </c>
      <c r="E539" s="157" t="s">
        <v>166</v>
      </c>
    </row>
    <row r="540" spans="1:5" ht="16" thickBot="1" x14ac:dyDescent="0.4">
      <c r="A540" s="156">
        <v>45721</v>
      </c>
      <c r="B540" s="151" t="s">
        <v>116</v>
      </c>
      <c r="C540" s="157" t="s">
        <v>162</v>
      </c>
      <c r="D540" s="158">
        <v>1.62</v>
      </c>
      <c r="E540" s="157" t="s">
        <v>186</v>
      </c>
    </row>
    <row r="541" spans="1:5" ht="16" thickBot="1" x14ac:dyDescent="0.4">
      <c r="A541" s="156">
        <v>45721</v>
      </c>
      <c r="B541" s="151" t="s">
        <v>116</v>
      </c>
      <c r="C541" s="157" t="s">
        <v>162</v>
      </c>
      <c r="D541" s="158">
        <v>1.71</v>
      </c>
      <c r="E541" s="157" t="s">
        <v>166</v>
      </c>
    </row>
    <row r="542" spans="1:5" ht="16" thickBot="1" x14ac:dyDescent="0.4">
      <c r="A542" s="156">
        <v>45721</v>
      </c>
      <c r="B542" s="151" t="s">
        <v>116</v>
      </c>
      <c r="C542" s="157" t="s">
        <v>162</v>
      </c>
      <c r="D542" s="158">
        <v>1.71</v>
      </c>
      <c r="E542" s="157" t="s">
        <v>166</v>
      </c>
    </row>
    <row r="543" spans="1:5" ht="16" thickBot="1" x14ac:dyDescent="0.4">
      <c r="A543" s="156">
        <v>45721</v>
      </c>
      <c r="B543" s="151" t="s">
        <v>116</v>
      </c>
      <c r="C543" s="157" t="s">
        <v>162</v>
      </c>
      <c r="D543" s="158">
        <v>1.71</v>
      </c>
      <c r="E543" s="157" t="s">
        <v>166</v>
      </c>
    </row>
    <row r="544" spans="1:5" ht="16" thickBot="1" x14ac:dyDescent="0.4">
      <c r="A544" s="156">
        <v>45721</v>
      </c>
      <c r="B544" s="151" t="s">
        <v>116</v>
      </c>
      <c r="C544" s="157" t="s">
        <v>162</v>
      </c>
      <c r="D544" s="158">
        <v>1.71</v>
      </c>
      <c r="E544" s="157" t="s">
        <v>166</v>
      </c>
    </row>
    <row r="545" spans="1:5" ht="16" thickBot="1" x14ac:dyDescent="0.4">
      <c r="A545" s="156">
        <v>45721</v>
      </c>
      <c r="B545" s="151" t="s">
        <v>116</v>
      </c>
      <c r="C545" s="157" t="s">
        <v>164</v>
      </c>
      <c r="D545" s="158">
        <v>1.65</v>
      </c>
      <c r="E545" s="157" t="s">
        <v>168</v>
      </c>
    </row>
    <row r="546" spans="1:5" ht="16" thickBot="1" x14ac:dyDescent="0.4">
      <c r="A546" s="156">
        <v>45721</v>
      </c>
      <c r="B546" s="151" t="s">
        <v>116</v>
      </c>
      <c r="C546" s="157" t="s">
        <v>162</v>
      </c>
      <c r="D546" s="158">
        <v>1.61</v>
      </c>
      <c r="E546" s="157" t="s">
        <v>184</v>
      </c>
    </row>
    <row r="547" spans="1:5" ht="16" thickBot="1" x14ac:dyDescent="0.4">
      <c r="A547" s="156">
        <v>45721</v>
      </c>
      <c r="B547" s="151" t="s">
        <v>116</v>
      </c>
      <c r="C547" s="157" t="s">
        <v>162</v>
      </c>
      <c r="D547" s="158">
        <v>1.58</v>
      </c>
      <c r="E547" s="157" t="s">
        <v>166</v>
      </c>
    </row>
    <row r="548" spans="1:5" ht="16" thickBot="1" x14ac:dyDescent="0.4">
      <c r="A548" s="156">
        <v>45721</v>
      </c>
      <c r="B548" s="151" t="s">
        <v>116</v>
      </c>
      <c r="C548" s="157" t="s">
        <v>162</v>
      </c>
      <c r="D548" s="158">
        <v>1.53</v>
      </c>
      <c r="E548" s="157" t="s">
        <v>166</v>
      </c>
    </row>
    <row r="549" spans="1:5" ht="16" thickBot="1" x14ac:dyDescent="0.4">
      <c r="A549" s="156">
        <v>45721</v>
      </c>
      <c r="B549" s="151" t="s">
        <v>116</v>
      </c>
      <c r="C549" s="157" t="s">
        <v>162</v>
      </c>
      <c r="D549" s="158">
        <v>1.71</v>
      </c>
      <c r="E549" s="157" t="s">
        <v>166</v>
      </c>
    </row>
    <row r="550" spans="1:5" ht="16" thickBot="1" x14ac:dyDescent="0.4">
      <c r="A550" s="156">
        <v>45722</v>
      </c>
      <c r="B550" s="151" t="s">
        <v>116</v>
      </c>
      <c r="C550" s="157" t="s">
        <v>162</v>
      </c>
      <c r="D550" s="158">
        <v>1.77</v>
      </c>
      <c r="E550" s="157" t="s">
        <v>166</v>
      </c>
    </row>
    <row r="551" spans="1:5" ht="16" thickBot="1" x14ac:dyDescent="0.4">
      <c r="A551" s="156">
        <v>45722</v>
      </c>
      <c r="B551" s="151" t="s">
        <v>116</v>
      </c>
      <c r="C551" s="157" t="s">
        <v>162</v>
      </c>
      <c r="D551" s="158">
        <v>1.66</v>
      </c>
      <c r="E551" s="157" t="s">
        <v>166</v>
      </c>
    </row>
    <row r="552" spans="1:5" ht="16" thickBot="1" x14ac:dyDescent="0.4">
      <c r="A552" s="156">
        <v>45722</v>
      </c>
      <c r="B552" s="151" t="s">
        <v>116</v>
      </c>
      <c r="C552" s="157" t="s">
        <v>162</v>
      </c>
      <c r="D552" s="158">
        <v>1.71</v>
      </c>
      <c r="E552" s="157" t="s">
        <v>187</v>
      </c>
    </row>
    <row r="553" spans="1:5" ht="16" thickBot="1" x14ac:dyDescent="0.4">
      <c r="A553" s="156">
        <v>45722</v>
      </c>
      <c r="B553" s="151" t="s">
        <v>116</v>
      </c>
      <c r="C553" s="157" t="s">
        <v>162</v>
      </c>
      <c r="D553" s="158">
        <v>1.71</v>
      </c>
      <c r="E553" s="157" t="s">
        <v>166</v>
      </c>
    </row>
    <row r="554" spans="1:5" ht="16" thickBot="1" x14ac:dyDescent="0.4">
      <c r="A554" s="156">
        <v>45722</v>
      </c>
      <c r="B554" s="151" t="s">
        <v>116</v>
      </c>
      <c r="C554" s="157" t="s">
        <v>162</v>
      </c>
      <c r="D554" s="158">
        <v>1.71</v>
      </c>
      <c r="E554" s="157" t="s">
        <v>185</v>
      </c>
    </row>
    <row r="555" spans="1:5" ht="16" thickBot="1" x14ac:dyDescent="0.4">
      <c r="A555" s="156">
        <v>45722</v>
      </c>
      <c r="B555" s="151" t="s">
        <v>116</v>
      </c>
      <c r="C555" s="157" t="s">
        <v>162</v>
      </c>
      <c r="D555" s="158">
        <v>1.71</v>
      </c>
      <c r="E555" s="157" t="s">
        <v>166</v>
      </c>
    </row>
    <row r="556" spans="1:5" ht="16" thickBot="1" x14ac:dyDescent="0.4">
      <c r="A556" s="156">
        <v>45722</v>
      </c>
      <c r="B556" s="151" t="s">
        <v>116</v>
      </c>
      <c r="C556" s="157" t="s">
        <v>162</v>
      </c>
      <c r="D556" s="158">
        <v>1.71</v>
      </c>
      <c r="E556" s="157" t="s">
        <v>166</v>
      </c>
    </row>
    <row r="557" spans="1:5" ht="16" thickBot="1" x14ac:dyDescent="0.4">
      <c r="A557" s="156">
        <v>45722</v>
      </c>
      <c r="B557" s="151" t="s">
        <v>116</v>
      </c>
      <c r="C557" s="157" t="s">
        <v>162</v>
      </c>
      <c r="D557" s="158">
        <v>1.62</v>
      </c>
      <c r="E557" s="157" t="s">
        <v>186</v>
      </c>
    </row>
    <row r="558" spans="1:5" ht="16" thickBot="1" x14ac:dyDescent="0.4">
      <c r="A558" s="156">
        <v>45722</v>
      </c>
      <c r="B558" s="151" t="s">
        <v>116</v>
      </c>
      <c r="C558" s="157" t="s">
        <v>164</v>
      </c>
      <c r="D558" s="158">
        <v>1.97</v>
      </c>
      <c r="E558" s="157" t="s">
        <v>166</v>
      </c>
    </row>
    <row r="559" spans="1:5" ht="16" thickBot="1" x14ac:dyDescent="0.4">
      <c r="A559" s="156">
        <v>45722</v>
      </c>
      <c r="B559" s="151" t="s">
        <v>116</v>
      </c>
      <c r="C559" s="157" t="s">
        <v>162</v>
      </c>
      <c r="D559" s="158">
        <v>1.58</v>
      </c>
      <c r="E559" s="157" t="s">
        <v>166</v>
      </c>
    </row>
    <row r="560" spans="1:5" ht="16" thickBot="1" x14ac:dyDescent="0.4">
      <c r="A560" s="156">
        <v>45722</v>
      </c>
      <c r="B560" s="151" t="s">
        <v>116</v>
      </c>
      <c r="C560" s="157" t="s">
        <v>162</v>
      </c>
      <c r="D560" s="158">
        <v>1.53</v>
      </c>
      <c r="E560" s="157" t="s">
        <v>166</v>
      </c>
    </row>
    <row r="561" spans="1:5" ht="16" thickBot="1" x14ac:dyDescent="0.4">
      <c r="A561" s="156">
        <v>45722</v>
      </c>
      <c r="B561" s="151" t="s">
        <v>116</v>
      </c>
      <c r="C561" s="157" t="s">
        <v>164</v>
      </c>
      <c r="D561" s="158">
        <v>1.65</v>
      </c>
      <c r="E561" s="157" t="s">
        <v>168</v>
      </c>
    </row>
    <row r="562" spans="1:5" ht="16" thickBot="1" x14ac:dyDescent="0.4">
      <c r="A562" s="156">
        <v>45722</v>
      </c>
      <c r="B562" s="151" t="s">
        <v>116</v>
      </c>
      <c r="C562" s="157" t="s">
        <v>162</v>
      </c>
      <c r="D562" s="158">
        <v>1.61</v>
      </c>
      <c r="E562" s="157" t="s">
        <v>184</v>
      </c>
    </row>
    <row r="563" spans="1:5" ht="16" thickBot="1" x14ac:dyDescent="0.4">
      <c r="A563" s="156">
        <v>45722</v>
      </c>
      <c r="B563" s="151" t="s">
        <v>116</v>
      </c>
      <c r="C563" s="157" t="s">
        <v>162</v>
      </c>
      <c r="D563" s="158">
        <v>1.71</v>
      </c>
      <c r="E563" s="157" t="s">
        <v>166</v>
      </c>
    </row>
    <row r="564" spans="1:5" ht="16" thickBot="1" x14ac:dyDescent="0.4">
      <c r="A564" s="156">
        <v>45723</v>
      </c>
      <c r="B564" s="151" t="s">
        <v>116</v>
      </c>
      <c r="C564" s="157" t="s">
        <v>162</v>
      </c>
      <c r="D564" s="158">
        <v>1.66</v>
      </c>
      <c r="E564" s="157" t="s">
        <v>166</v>
      </c>
    </row>
    <row r="565" spans="1:5" ht="16" thickBot="1" x14ac:dyDescent="0.4">
      <c r="A565" s="156">
        <v>45723</v>
      </c>
      <c r="B565" s="151" t="s">
        <v>116</v>
      </c>
      <c r="C565" s="157" t="s">
        <v>162</v>
      </c>
      <c r="D565" s="158">
        <v>1.71</v>
      </c>
      <c r="E565" s="157" t="s">
        <v>187</v>
      </c>
    </row>
    <row r="566" spans="1:5" ht="16" thickBot="1" x14ac:dyDescent="0.4">
      <c r="A566" s="156">
        <v>45723</v>
      </c>
      <c r="B566" s="151" t="s">
        <v>116</v>
      </c>
      <c r="C566" s="157" t="s">
        <v>164</v>
      </c>
      <c r="D566" s="158">
        <v>1.97</v>
      </c>
      <c r="E566" s="157" t="s">
        <v>166</v>
      </c>
    </row>
    <row r="567" spans="1:5" ht="16" thickBot="1" x14ac:dyDescent="0.4">
      <c r="A567" s="156">
        <v>45723</v>
      </c>
      <c r="B567" s="151" t="s">
        <v>116</v>
      </c>
      <c r="C567" s="157" t="s">
        <v>162</v>
      </c>
      <c r="D567" s="158">
        <v>1.62</v>
      </c>
      <c r="E567" s="157" t="s">
        <v>186</v>
      </c>
    </row>
    <row r="568" spans="1:5" ht="16" thickBot="1" x14ac:dyDescent="0.4">
      <c r="A568" s="156">
        <v>45723</v>
      </c>
      <c r="B568" s="151" t="s">
        <v>116</v>
      </c>
      <c r="C568" s="157" t="s">
        <v>162</v>
      </c>
      <c r="D568" s="158">
        <v>1.71</v>
      </c>
      <c r="E568" s="157" t="s">
        <v>166</v>
      </c>
    </row>
    <row r="569" spans="1:5" ht="16" thickBot="1" x14ac:dyDescent="0.4">
      <c r="A569" s="156">
        <v>45723</v>
      </c>
      <c r="B569" s="151" t="s">
        <v>116</v>
      </c>
      <c r="C569" s="157" t="s">
        <v>162</v>
      </c>
      <c r="D569" s="158">
        <v>1.71</v>
      </c>
      <c r="E569" s="157" t="s">
        <v>166</v>
      </c>
    </row>
    <row r="570" spans="1:5" ht="16" thickBot="1" x14ac:dyDescent="0.4">
      <c r="A570" s="156">
        <v>45723</v>
      </c>
      <c r="B570" s="151" t="s">
        <v>116</v>
      </c>
      <c r="C570" s="157" t="s">
        <v>162</v>
      </c>
      <c r="D570" s="158">
        <v>1.71</v>
      </c>
      <c r="E570" s="157" t="s">
        <v>166</v>
      </c>
    </row>
    <row r="571" spans="1:5" ht="16" thickBot="1" x14ac:dyDescent="0.4">
      <c r="A571" s="156">
        <v>45723</v>
      </c>
      <c r="B571" s="151" t="s">
        <v>116</v>
      </c>
      <c r="C571" s="157" t="s">
        <v>162</v>
      </c>
      <c r="D571" s="158">
        <v>1.71</v>
      </c>
      <c r="E571" s="157" t="s">
        <v>185</v>
      </c>
    </row>
    <row r="572" spans="1:5" ht="16" thickBot="1" x14ac:dyDescent="0.4">
      <c r="A572" s="156">
        <v>45723</v>
      </c>
      <c r="B572" s="151" t="s">
        <v>116</v>
      </c>
      <c r="C572" s="157" t="s">
        <v>162</v>
      </c>
      <c r="D572" s="158">
        <v>1.58</v>
      </c>
      <c r="E572" s="157" t="s">
        <v>166</v>
      </c>
    </row>
    <row r="573" spans="1:5" ht="16" thickBot="1" x14ac:dyDescent="0.4">
      <c r="A573" s="156">
        <v>45723</v>
      </c>
      <c r="B573" s="151" t="s">
        <v>116</v>
      </c>
      <c r="C573" s="157" t="s">
        <v>162</v>
      </c>
      <c r="D573" s="158">
        <v>1.53</v>
      </c>
      <c r="E573" s="157" t="s">
        <v>166</v>
      </c>
    </row>
    <row r="574" spans="1:5" ht="16" thickBot="1" x14ac:dyDescent="0.4">
      <c r="A574" s="156">
        <v>45723</v>
      </c>
      <c r="B574" s="151" t="s">
        <v>116</v>
      </c>
      <c r="C574" s="157" t="s">
        <v>164</v>
      </c>
      <c r="D574" s="158">
        <v>1.65</v>
      </c>
      <c r="E574" s="157" t="s">
        <v>168</v>
      </c>
    </row>
    <row r="575" spans="1:5" ht="16" thickBot="1" x14ac:dyDescent="0.4">
      <c r="A575" s="156">
        <v>45723</v>
      </c>
      <c r="B575" s="151" t="s">
        <v>116</v>
      </c>
      <c r="C575" s="157" t="s">
        <v>162</v>
      </c>
      <c r="D575" s="158">
        <v>1.61</v>
      </c>
      <c r="E575" s="157" t="s">
        <v>184</v>
      </c>
    </row>
    <row r="576" spans="1:5" ht="16" thickBot="1" x14ac:dyDescent="0.4">
      <c r="A576" s="156">
        <v>45726</v>
      </c>
      <c r="B576" s="151" t="s">
        <v>116</v>
      </c>
      <c r="C576" s="157" t="s">
        <v>162</v>
      </c>
      <c r="D576" s="158">
        <v>1.77</v>
      </c>
      <c r="E576" s="157" t="s">
        <v>166</v>
      </c>
    </row>
    <row r="577" spans="1:5" ht="16" thickBot="1" x14ac:dyDescent="0.4">
      <c r="A577" s="156">
        <v>45726</v>
      </c>
      <c r="B577" s="151" t="s">
        <v>116</v>
      </c>
      <c r="C577" s="157" t="s">
        <v>162</v>
      </c>
      <c r="D577" s="158">
        <v>1.53</v>
      </c>
      <c r="E577" s="157" t="s">
        <v>188</v>
      </c>
    </row>
    <row r="578" spans="1:5" ht="16" thickBot="1" x14ac:dyDescent="0.4">
      <c r="A578" s="156">
        <v>45726</v>
      </c>
      <c r="B578" s="151" t="s">
        <v>116</v>
      </c>
      <c r="C578" s="157" t="s">
        <v>162</v>
      </c>
      <c r="D578" s="158">
        <v>1.66</v>
      </c>
      <c r="E578" s="157" t="s">
        <v>166</v>
      </c>
    </row>
    <row r="579" spans="1:5" ht="16" thickBot="1" x14ac:dyDescent="0.4">
      <c r="A579" s="156">
        <v>45726</v>
      </c>
      <c r="B579" s="151" t="s">
        <v>116</v>
      </c>
      <c r="C579" s="157" t="s">
        <v>164</v>
      </c>
      <c r="D579" s="158">
        <v>1.65</v>
      </c>
      <c r="E579" s="157" t="s">
        <v>166</v>
      </c>
    </row>
    <row r="580" spans="1:5" ht="16" thickBot="1" x14ac:dyDescent="0.4">
      <c r="A580" s="156">
        <v>45726</v>
      </c>
      <c r="B580" s="151" t="s">
        <v>116</v>
      </c>
      <c r="C580" s="157" t="s">
        <v>162</v>
      </c>
      <c r="D580" s="158">
        <v>1.61</v>
      </c>
      <c r="E580" s="157" t="s">
        <v>184</v>
      </c>
    </row>
    <row r="581" spans="1:5" ht="16" thickBot="1" x14ac:dyDescent="0.4">
      <c r="A581" s="156">
        <v>45726</v>
      </c>
      <c r="B581" s="151" t="s">
        <v>116</v>
      </c>
      <c r="C581" s="157" t="s">
        <v>162</v>
      </c>
      <c r="D581" s="158">
        <v>1.53</v>
      </c>
      <c r="E581" s="157" t="s">
        <v>166</v>
      </c>
    </row>
    <row r="582" spans="1:5" ht="16" thickBot="1" x14ac:dyDescent="0.4">
      <c r="A582" s="156">
        <v>45726</v>
      </c>
      <c r="B582" s="151" t="s">
        <v>116</v>
      </c>
      <c r="C582" s="157" t="s">
        <v>162</v>
      </c>
      <c r="D582" s="158">
        <v>1.58</v>
      </c>
      <c r="E582" s="157" t="s">
        <v>166</v>
      </c>
    </row>
    <row r="583" spans="1:5" ht="16" thickBot="1" x14ac:dyDescent="0.4">
      <c r="A583" s="156">
        <v>45726</v>
      </c>
      <c r="B583" s="151" t="s">
        <v>116</v>
      </c>
      <c r="C583" s="157" t="s">
        <v>162</v>
      </c>
      <c r="D583" s="158">
        <v>1.59</v>
      </c>
      <c r="E583" s="157" t="s">
        <v>166</v>
      </c>
    </row>
    <row r="584" spans="1:5" ht="16" thickBot="1" x14ac:dyDescent="0.4">
      <c r="A584" s="156">
        <v>45726</v>
      </c>
      <c r="B584" s="151" t="s">
        <v>116</v>
      </c>
      <c r="C584" s="157" t="s">
        <v>162</v>
      </c>
      <c r="D584" s="158">
        <v>1.71</v>
      </c>
      <c r="E584" s="157" t="s">
        <v>185</v>
      </c>
    </row>
    <row r="585" spans="1:5" ht="16" thickBot="1" x14ac:dyDescent="0.4">
      <c r="A585" s="156">
        <v>45726</v>
      </c>
      <c r="B585" s="151" t="s">
        <v>116</v>
      </c>
      <c r="C585" s="157" t="s">
        <v>162</v>
      </c>
      <c r="D585" s="158">
        <v>1.71</v>
      </c>
      <c r="E585" s="157" t="s">
        <v>166</v>
      </c>
    </row>
    <row r="586" spans="1:5" ht="16" thickBot="1" x14ac:dyDescent="0.4">
      <c r="A586" s="156">
        <v>45726</v>
      </c>
      <c r="B586" s="151" t="s">
        <v>116</v>
      </c>
      <c r="C586" s="157" t="s">
        <v>162</v>
      </c>
      <c r="D586" s="158">
        <v>1.71</v>
      </c>
      <c r="E586" s="157" t="s">
        <v>166</v>
      </c>
    </row>
    <row r="587" spans="1:5" ht="16" thickBot="1" x14ac:dyDescent="0.4">
      <c r="A587" s="156">
        <v>45726</v>
      </c>
      <c r="B587" s="151" t="s">
        <v>116</v>
      </c>
      <c r="C587" s="157" t="s">
        <v>162</v>
      </c>
      <c r="D587" s="158">
        <v>1.62</v>
      </c>
      <c r="E587" s="157" t="s">
        <v>166</v>
      </c>
    </row>
    <row r="588" spans="1:5" ht="16" thickBot="1" x14ac:dyDescent="0.4">
      <c r="A588" s="156">
        <v>45726</v>
      </c>
      <c r="B588" s="151" t="s">
        <v>116</v>
      </c>
      <c r="C588" s="157" t="s">
        <v>162</v>
      </c>
      <c r="D588" s="158">
        <v>1.71</v>
      </c>
      <c r="E588" s="157" t="s">
        <v>187</v>
      </c>
    </row>
    <row r="589" spans="1:5" ht="16" thickBot="1" x14ac:dyDescent="0.4">
      <c r="A589" s="156">
        <v>45726</v>
      </c>
      <c r="B589" s="151" t="s">
        <v>116</v>
      </c>
      <c r="C589" s="157" t="s">
        <v>162</v>
      </c>
      <c r="D589" s="158">
        <v>1.59</v>
      </c>
      <c r="E589" s="157" t="s">
        <v>166</v>
      </c>
    </row>
    <row r="590" spans="1:5" ht="16" thickBot="1" x14ac:dyDescent="0.4">
      <c r="A590" s="156">
        <v>45727</v>
      </c>
      <c r="B590" s="151" t="s">
        <v>116</v>
      </c>
      <c r="C590" s="157" t="s">
        <v>162</v>
      </c>
      <c r="D590" s="158">
        <v>1.53</v>
      </c>
      <c r="E590" s="157" t="s">
        <v>188</v>
      </c>
    </row>
    <row r="591" spans="1:5" ht="16" thickBot="1" x14ac:dyDescent="0.4">
      <c r="A591" s="156">
        <v>45727</v>
      </c>
      <c r="B591" s="151" t="s">
        <v>116</v>
      </c>
      <c r="C591" s="157" t="s">
        <v>162</v>
      </c>
      <c r="D591" s="158">
        <v>1.77</v>
      </c>
      <c r="E591" s="157" t="s">
        <v>166</v>
      </c>
    </row>
    <row r="592" spans="1:5" ht="16" thickBot="1" x14ac:dyDescent="0.4">
      <c r="A592" s="156">
        <v>45727</v>
      </c>
      <c r="B592" s="151" t="s">
        <v>116</v>
      </c>
      <c r="C592" s="157" t="s">
        <v>162</v>
      </c>
      <c r="D592" s="158">
        <v>1.66</v>
      </c>
      <c r="E592" s="157" t="s">
        <v>166</v>
      </c>
    </row>
    <row r="593" spans="1:5" ht="16" thickBot="1" x14ac:dyDescent="0.4">
      <c r="A593" s="156">
        <v>45727</v>
      </c>
      <c r="B593" s="151" t="s">
        <v>116</v>
      </c>
      <c r="C593" s="157" t="s">
        <v>162</v>
      </c>
      <c r="D593" s="158">
        <v>1.71</v>
      </c>
      <c r="E593" s="157" t="s">
        <v>187</v>
      </c>
    </row>
    <row r="594" spans="1:5" ht="16" thickBot="1" x14ac:dyDescent="0.4">
      <c r="A594" s="156">
        <v>45727</v>
      </c>
      <c r="B594" s="151" t="s">
        <v>116</v>
      </c>
      <c r="C594" s="157" t="s">
        <v>162</v>
      </c>
      <c r="D594" s="158">
        <v>1.53</v>
      </c>
      <c r="E594" s="157" t="s">
        <v>166</v>
      </c>
    </row>
    <row r="595" spans="1:5" ht="16" thickBot="1" x14ac:dyDescent="0.4">
      <c r="A595" s="156">
        <v>45727</v>
      </c>
      <c r="B595" s="151" t="s">
        <v>116</v>
      </c>
      <c r="C595" s="157" t="s">
        <v>162</v>
      </c>
      <c r="D595" s="158">
        <v>1.58</v>
      </c>
      <c r="E595" s="157" t="s">
        <v>166</v>
      </c>
    </row>
    <row r="596" spans="1:5" ht="16" thickBot="1" x14ac:dyDescent="0.4">
      <c r="A596" s="156">
        <v>45727</v>
      </c>
      <c r="B596" s="151" t="s">
        <v>116</v>
      </c>
      <c r="C596" s="157" t="s">
        <v>162</v>
      </c>
      <c r="D596" s="158">
        <v>1.59</v>
      </c>
      <c r="E596" s="157" t="s">
        <v>166</v>
      </c>
    </row>
    <row r="597" spans="1:5" ht="16" thickBot="1" x14ac:dyDescent="0.4">
      <c r="A597" s="156">
        <v>45727</v>
      </c>
      <c r="B597" s="151" t="s">
        <v>116</v>
      </c>
      <c r="C597" s="157" t="s">
        <v>164</v>
      </c>
      <c r="D597" s="158">
        <v>1.65</v>
      </c>
      <c r="E597" s="157" t="s">
        <v>166</v>
      </c>
    </row>
    <row r="598" spans="1:5" ht="16" thickBot="1" x14ac:dyDescent="0.4">
      <c r="A598" s="156">
        <v>45727</v>
      </c>
      <c r="B598" s="151" t="s">
        <v>116</v>
      </c>
      <c r="C598" s="157" t="s">
        <v>162</v>
      </c>
      <c r="D598" s="158">
        <v>1.61</v>
      </c>
      <c r="E598" s="157" t="s">
        <v>184</v>
      </c>
    </row>
    <row r="599" spans="1:5" ht="16" thickBot="1" x14ac:dyDescent="0.4">
      <c r="A599" s="156">
        <v>45727</v>
      </c>
      <c r="B599" s="151" t="s">
        <v>116</v>
      </c>
      <c r="C599" s="157" t="s">
        <v>162</v>
      </c>
      <c r="D599" s="158">
        <v>1.62</v>
      </c>
      <c r="E599" s="157" t="s">
        <v>186</v>
      </c>
    </row>
    <row r="600" spans="1:5" ht="16" thickBot="1" x14ac:dyDescent="0.4">
      <c r="A600" s="156">
        <v>45727</v>
      </c>
      <c r="B600" s="151" t="s">
        <v>116</v>
      </c>
      <c r="C600" s="157" t="s">
        <v>164</v>
      </c>
      <c r="D600" s="158">
        <v>1.97</v>
      </c>
      <c r="E600" s="157" t="s">
        <v>166</v>
      </c>
    </row>
    <row r="601" spans="1:5" ht="16" thickBot="1" x14ac:dyDescent="0.4">
      <c r="A601" s="156">
        <v>45727</v>
      </c>
      <c r="B601" s="151" t="s">
        <v>116</v>
      </c>
      <c r="C601" s="157" t="s">
        <v>162</v>
      </c>
      <c r="D601" s="158">
        <v>1.68</v>
      </c>
      <c r="E601" s="157" t="s">
        <v>166</v>
      </c>
    </row>
    <row r="602" spans="1:5" ht="16" thickBot="1" x14ac:dyDescent="0.4">
      <c r="A602" s="156">
        <v>45727</v>
      </c>
      <c r="B602" s="151" t="s">
        <v>116</v>
      </c>
      <c r="C602" s="157" t="s">
        <v>162</v>
      </c>
      <c r="D602" s="158">
        <v>1.71</v>
      </c>
      <c r="E602" s="157" t="s">
        <v>166</v>
      </c>
    </row>
    <row r="603" spans="1:5" ht="16" thickBot="1" x14ac:dyDescent="0.4">
      <c r="A603" s="156">
        <v>45727</v>
      </c>
      <c r="B603" s="151" t="s">
        <v>116</v>
      </c>
      <c r="C603" s="157" t="s">
        <v>162</v>
      </c>
      <c r="D603" s="158">
        <v>1.71</v>
      </c>
      <c r="E603" s="157" t="s">
        <v>166</v>
      </c>
    </row>
    <row r="604" spans="1:5" ht="16" thickBot="1" x14ac:dyDescent="0.4">
      <c r="A604" s="156">
        <v>45727</v>
      </c>
      <c r="B604" s="151" t="s">
        <v>116</v>
      </c>
      <c r="C604" s="157" t="s">
        <v>162</v>
      </c>
      <c r="D604" s="158">
        <v>1.71</v>
      </c>
      <c r="E604" s="157" t="s">
        <v>185</v>
      </c>
    </row>
    <row r="605" spans="1:5" ht="16" thickBot="1" x14ac:dyDescent="0.4">
      <c r="A605" s="156">
        <v>45727</v>
      </c>
      <c r="B605" s="151" t="s">
        <v>116</v>
      </c>
      <c r="C605" s="157" t="s">
        <v>162</v>
      </c>
      <c r="D605" s="158">
        <v>1.71</v>
      </c>
      <c r="E605" s="157" t="s">
        <v>166</v>
      </c>
    </row>
    <row r="606" spans="1:5" ht="16" thickBot="1" x14ac:dyDescent="0.4">
      <c r="A606" s="156">
        <v>45728</v>
      </c>
      <c r="B606" s="151" t="s">
        <v>116</v>
      </c>
      <c r="C606" s="157" t="s">
        <v>162</v>
      </c>
      <c r="D606" s="158">
        <v>1.53</v>
      </c>
      <c r="E606" s="157" t="s">
        <v>188</v>
      </c>
    </row>
    <row r="607" spans="1:5" ht="16" thickBot="1" x14ac:dyDescent="0.4">
      <c r="A607" s="156">
        <v>45728</v>
      </c>
      <c r="B607" s="151" t="s">
        <v>116</v>
      </c>
      <c r="C607" s="157" t="s">
        <v>165</v>
      </c>
      <c r="D607" s="158">
        <v>1.58</v>
      </c>
      <c r="E607" s="157" t="s">
        <v>166</v>
      </c>
    </row>
    <row r="608" spans="1:5" ht="16" thickBot="1" x14ac:dyDescent="0.4">
      <c r="A608" s="156">
        <v>45728</v>
      </c>
      <c r="B608" s="151" t="s">
        <v>116</v>
      </c>
      <c r="C608" s="157" t="s">
        <v>162</v>
      </c>
      <c r="D608" s="158">
        <v>1.84</v>
      </c>
      <c r="E608" s="157" t="s">
        <v>166</v>
      </c>
    </row>
    <row r="609" spans="1:5" ht="16" thickBot="1" x14ac:dyDescent="0.4">
      <c r="A609" s="156">
        <v>45728</v>
      </c>
      <c r="B609" s="151" t="s">
        <v>116</v>
      </c>
      <c r="C609" s="157" t="s">
        <v>162</v>
      </c>
      <c r="D609" s="158">
        <v>1.77</v>
      </c>
      <c r="E609" s="157" t="s">
        <v>166</v>
      </c>
    </row>
    <row r="610" spans="1:5" ht="16" thickBot="1" x14ac:dyDescent="0.4">
      <c r="A610" s="156">
        <v>45728</v>
      </c>
      <c r="B610" s="151" t="s">
        <v>116</v>
      </c>
      <c r="C610" s="157" t="s">
        <v>162</v>
      </c>
      <c r="D610" s="158">
        <v>1.66</v>
      </c>
      <c r="E610" s="157" t="s">
        <v>166</v>
      </c>
    </row>
    <row r="611" spans="1:5" ht="16" thickBot="1" x14ac:dyDescent="0.4">
      <c r="A611" s="156">
        <v>45728</v>
      </c>
      <c r="B611" s="151" t="s">
        <v>116</v>
      </c>
      <c r="C611" s="157" t="s">
        <v>162</v>
      </c>
      <c r="D611" s="158">
        <v>1.71</v>
      </c>
      <c r="E611" s="157" t="s">
        <v>187</v>
      </c>
    </row>
    <row r="612" spans="1:5" ht="16" thickBot="1" x14ac:dyDescent="0.4">
      <c r="A612" s="156">
        <v>45728</v>
      </c>
      <c r="B612" s="151" t="s">
        <v>116</v>
      </c>
      <c r="C612" s="157" t="s">
        <v>164</v>
      </c>
      <c r="D612" s="158">
        <v>1.97</v>
      </c>
      <c r="E612" s="157" t="s">
        <v>166</v>
      </c>
    </row>
    <row r="613" spans="1:5" ht="16" thickBot="1" x14ac:dyDescent="0.4">
      <c r="A613" s="156">
        <v>45728</v>
      </c>
      <c r="B613" s="151" t="s">
        <v>116</v>
      </c>
      <c r="C613" s="157" t="s">
        <v>162</v>
      </c>
      <c r="D613" s="158">
        <v>1.62</v>
      </c>
      <c r="E613" s="157" t="s">
        <v>186</v>
      </c>
    </row>
    <row r="614" spans="1:5" ht="16" thickBot="1" x14ac:dyDescent="0.4">
      <c r="A614" s="156">
        <v>45728</v>
      </c>
      <c r="B614" s="151" t="s">
        <v>116</v>
      </c>
      <c r="C614" s="157" t="s">
        <v>162</v>
      </c>
      <c r="D614" s="158">
        <v>1.68</v>
      </c>
      <c r="E614" s="157" t="s">
        <v>166</v>
      </c>
    </row>
    <row r="615" spans="1:5" ht="16" thickBot="1" x14ac:dyDescent="0.4">
      <c r="A615" s="156">
        <v>45728</v>
      </c>
      <c r="B615" s="151" t="s">
        <v>116</v>
      </c>
      <c r="C615" s="157" t="s">
        <v>162</v>
      </c>
      <c r="D615" s="158">
        <v>1.71</v>
      </c>
      <c r="E615" s="157" t="s">
        <v>166</v>
      </c>
    </row>
    <row r="616" spans="1:5" ht="16" thickBot="1" x14ac:dyDescent="0.4">
      <c r="A616" s="156">
        <v>45728</v>
      </c>
      <c r="B616" s="151" t="s">
        <v>116</v>
      </c>
      <c r="C616" s="157" t="s">
        <v>162</v>
      </c>
      <c r="D616" s="158">
        <v>1.71</v>
      </c>
      <c r="E616" s="157" t="s">
        <v>166</v>
      </c>
    </row>
    <row r="617" spans="1:5" ht="16" thickBot="1" x14ac:dyDescent="0.4">
      <c r="A617" s="156">
        <v>45728</v>
      </c>
      <c r="B617" s="151" t="s">
        <v>116</v>
      </c>
      <c r="C617" s="157" t="s">
        <v>162</v>
      </c>
      <c r="D617" s="158">
        <v>1.71</v>
      </c>
      <c r="E617" s="157" t="s">
        <v>185</v>
      </c>
    </row>
    <row r="618" spans="1:5" ht="16" thickBot="1" x14ac:dyDescent="0.4">
      <c r="A618" s="156">
        <v>45728</v>
      </c>
      <c r="B618" s="151" t="s">
        <v>116</v>
      </c>
      <c r="C618" s="157" t="s">
        <v>162</v>
      </c>
      <c r="D618" s="158">
        <v>1.61</v>
      </c>
      <c r="E618" s="157" t="s">
        <v>184</v>
      </c>
    </row>
    <row r="619" spans="1:5" ht="16" thickBot="1" x14ac:dyDescent="0.4">
      <c r="A619" s="156">
        <v>45728</v>
      </c>
      <c r="B619" s="151" t="s">
        <v>116</v>
      </c>
      <c r="C619" s="157" t="s">
        <v>162</v>
      </c>
      <c r="D619" s="158">
        <v>1.53</v>
      </c>
      <c r="E619" s="157" t="s">
        <v>166</v>
      </c>
    </row>
    <row r="620" spans="1:5" ht="16" thickBot="1" x14ac:dyDescent="0.4">
      <c r="A620" s="156">
        <v>45728</v>
      </c>
      <c r="B620" s="151" t="s">
        <v>116</v>
      </c>
      <c r="C620" s="157" t="s">
        <v>162</v>
      </c>
      <c r="D620" s="158">
        <v>1.58</v>
      </c>
      <c r="E620" s="157" t="s">
        <v>166</v>
      </c>
    </row>
    <row r="621" spans="1:5" ht="16" thickBot="1" x14ac:dyDescent="0.4">
      <c r="A621" s="156">
        <v>45728</v>
      </c>
      <c r="B621" s="151" t="s">
        <v>116</v>
      </c>
      <c r="C621" s="157" t="s">
        <v>162</v>
      </c>
      <c r="D621" s="158">
        <v>1.59</v>
      </c>
      <c r="E621" s="157" t="s">
        <v>166</v>
      </c>
    </row>
    <row r="622" spans="1:5" ht="16" thickBot="1" x14ac:dyDescent="0.4">
      <c r="A622" s="156">
        <v>45728</v>
      </c>
      <c r="B622" s="151" t="s">
        <v>116</v>
      </c>
      <c r="C622" s="157" t="s">
        <v>162</v>
      </c>
      <c r="D622" s="158">
        <v>1.59</v>
      </c>
      <c r="E622" s="157" t="s">
        <v>166</v>
      </c>
    </row>
    <row r="623" spans="1:5" ht="16" thickBot="1" x14ac:dyDescent="0.4">
      <c r="A623" s="156">
        <v>45729</v>
      </c>
      <c r="B623" s="151" t="s">
        <v>116</v>
      </c>
      <c r="C623" s="157" t="s">
        <v>162</v>
      </c>
      <c r="D623" s="158">
        <v>1.53</v>
      </c>
      <c r="E623" s="157" t="s">
        <v>188</v>
      </c>
    </row>
    <row r="624" spans="1:5" ht="16" thickBot="1" x14ac:dyDescent="0.4">
      <c r="A624" s="156">
        <v>45729</v>
      </c>
      <c r="B624" s="151" t="s">
        <v>116</v>
      </c>
      <c r="C624" s="157" t="s">
        <v>162</v>
      </c>
      <c r="D624" s="158">
        <v>1.84</v>
      </c>
      <c r="E624" s="157" t="s">
        <v>166</v>
      </c>
    </row>
    <row r="625" spans="1:5" ht="16" thickBot="1" x14ac:dyDescent="0.4">
      <c r="A625" s="156">
        <v>45729</v>
      </c>
      <c r="B625" s="151" t="s">
        <v>116</v>
      </c>
      <c r="C625" s="157" t="s">
        <v>162</v>
      </c>
      <c r="D625" s="158">
        <v>1.77</v>
      </c>
      <c r="E625" s="157" t="s">
        <v>166</v>
      </c>
    </row>
    <row r="626" spans="1:5" ht="16" thickBot="1" x14ac:dyDescent="0.4">
      <c r="A626" s="156">
        <v>45729</v>
      </c>
      <c r="B626" s="151" t="s">
        <v>116</v>
      </c>
      <c r="C626" s="157" t="s">
        <v>162</v>
      </c>
      <c r="D626" s="158">
        <v>1.66</v>
      </c>
      <c r="E626" s="157" t="s">
        <v>166</v>
      </c>
    </row>
    <row r="627" spans="1:5" ht="16" thickBot="1" x14ac:dyDescent="0.4">
      <c r="A627" s="156">
        <v>45729</v>
      </c>
      <c r="B627" s="151" t="s">
        <v>116</v>
      </c>
      <c r="C627" s="157" t="s">
        <v>162</v>
      </c>
      <c r="D627" s="158">
        <v>1.71</v>
      </c>
      <c r="E627" s="157" t="s">
        <v>187</v>
      </c>
    </row>
    <row r="628" spans="1:5" ht="16" thickBot="1" x14ac:dyDescent="0.4">
      <c r="A628" s="156">
        <v>45729</v>
      </c>
      <c r="B628" s="151" t="s">
        <v>116</v>
      </c>
      <c r="C628" s="157" t="s">
        <v>162</v>
      </c>
      <c r="D628" s="158">
        <v>1.53</v>
      </c>
      <c r="E628" s="157" t="s">
        <v>166</v>
      </c>
    </row>
    <row r="629" spans="1:5" ht="16" thickBot="1" x14ac:dyDescent="0.4">
      <c r="A629" s="156">
        <v>45729</v>
      </c>
      <c r="B629" s="151" t="s">
        <v>116</v>
      </c>
      <c r="C629" s="157" t="s">
        <v>162</v>
      </c>
      <c r="D629" s="158">
        <v>1.58</v>
      </c>
      <c r="E629" s="157" t="s">
        <v>166</v>
      </c>
    </row>
    <row r="630" spans="1:5" ht="16" thickBot="1" x14ac:dyDescent="0.4">
      <c r="A630" s="156">
        <v>45729</v>
      </c>
      <c r="B630" s="151" t="s">
        <v>116</v>
      </c>
      <c r="C630" s="157" t="s">
        <v>162</v>
      </c>
      <c r="D630" s="158">
        <v>1.59</v>
      </c>
      <c r="E630" s="157" t="s">
        <v>166</v>
      </c>
    </row>
    <row r="631" spans="1:5" ht="16" thickBot="1" x14ac:dyDescent="0.4">
      <c r="A631" s="156">
        <v>45729</v>
      </c>
      <c r="B631" s="151" t="s">
        <v>116</v>
      </c>
      <c r="C631" s="157" t="s">
        <v>162</v>
      </c>
      <c r="D631" s="158">
        <v>1.61</v>
      </c>
      <c r="E631" s="157" t="s">
        <v>184</v>
      </c>
    </row>
    <row r="632" spans="1:5" ht="16" thickBot="1" x14ac:dyDescent="0.4">
      <c r="A632" s="156">
        <v>45729</v>
      </c>
      <c r="B632" s="151" t="s">
        <v>116</v>
      </c>
      <c r="C632" s="157" t="s">
        <v>162</v>
      </c>
      <c r="D632" s="158">
        <v>1.62</v>
      </c>
      <c r="E632" s="157" t="s">
        <v>186</v>
      </c>
    </row>
    <row r="633" spans="1:5" ht="16" thickBot="1" x14ac:dyDescent="0.4">
      <c r="A633" s="156">
        <v>45729</v>
      </c>
      <c r="B633" s="151" t="s">
        <v>116</v>
      </c>
      <c r="C633" s="157" t="s">
        <v>164</v>
      </c>
      <c r="D633" s="158">
        <v>1.97</v>
      </c>
      <c r="E633" s="157" t="s">
        <v>166</v>
      </c>
    </row>
    <row r="634" spans="1:5" ht="16" thickBot="1" x14ac:dyDescent="0.4">
      <c r="A634" s="156">
        <v>45729</v>
      </c>
      <c r="B634" s="151" t="s">
        <v>116</v>
      </c>
      <c r="C634" s="157" t="s">
        <v>162</v>
      </c>
      <c r="D634" s="158">
        <v>1.68</v>
      </c>
      <c r="E634" s="157" t="s">
        <v>166</v>
      </c>
    </row>
    <row r="635" spans="1:5" ht="16" thickBot="1" x14ac:dyDescent="0.4">
      <c r="A635" s="156">
        <v>45729</v>
      </c>
      <c r="B635" s="151" t="s">
        <v>116</v>
      </c>
      <c r="C635" s="157" t="s">
        <v>162</v>
      </c>
      <c r="D635" s="158">
        <v>1.71</v>
      </c>
      <c r="E635" s="157" t="s">
        <v>185</v>
      </c>
    </row>
    <row r="636" spans="1:5" ht="16" thickBot="1" x14ac:dyDescent="0.4">
      <c r="A636" s="156">
        <v>45729</v>
      </c>
      <c r="B636" s="151" t="s">
        <v>116</v>
      </c>
      <c r="C636" s="157" t="s">
        <v>162</v>
      </c>
      <c r="D636" s="158">
        <v>1.71</v>
      </c>
      <c r="E636" s="157" t="s">
        <v>166</v>
      </c>
    </row>
    <row r="637" spans="1:5" ht="16" thickBot="1" x14ac:dyDescent="0.4">
      <c r="A637" s="156">
        <v>45729</v>
      </c>
      <c r="B637" s="151" t="s">
        <v>116</v>
      </c>
      <c r="C637" s="157" t="s">
        <v>162</v>
      </c>
      <c r="D637" s="158">
        <v>1.71</v>
      </c>
      <c r="E637" s="157" t="s">
        <v>166</v>
      </c>
    </row>
    <row r="638" spans="1:5" ht="16" thickBot="1" x14ac:dyDescent="0.4">
      <c r="A638" s="156">
        <v>45729</v>
      </c>
      <c r="B638" s="151" t="s">
        <v>116</v>
      </c>
      <c r="C638" s="157" t="s">
        <v>162</v>
      </c>
      <c r="D638" s="158">
        <v>1.71</v>
      </c>
      <c r="E638" s="157" t="s">
        <v>166</v>
      </c>
    </row>
    <row r="639" spans="1:5" ht="16" thickBot="1" x14ac:dyDescent="0.4">
      <c r="A639" s="156">
        <v>45729</v>
      </c>
      <c r="B639" s="151" t="s">
        <v>116</v>
      </c>
      <c r="C639" s="157" t="s">
        <v>162</v>
      </c>
      <c r="D639" s="158">
        <v>1.93</v>
      </c>
      <c r="E639" s="157" t="s">
        <v>166</v>
      </c>
    </row>
    <row r="640" spans="1:5" ht="16" thickBot="1" x14ac:dyDescent="0.4">
      <c r="A640" s="156">
        <v>45730</v>
      </c>
      <c r="B640" s="151" t="s">
        <v>116</v>
      </c>
      <c r="C640" s="157" t="s">
        <v>162</v>
      </c>
      <c r="D640" s="158">
        <v>1.53</v>
      </c>
      <c r="E640" s="157" t="s">
        <v>188</v>
      </c>
    </row>
    <row r="641" spans="1:5" ht="16" thickBot="1" x14ac:dyDescent="0.4">
      <c r="A641" s="156">
        <v>45730</v>
      </c>
      <c r="B641" s="151" t="s">
        <v>116</v>
      </c>
      <c r="C641" s="157" t="s">
        <v>162</v>
      </c>
      <c r="D641" s="158">
        <v>1.84</v>
      </c>
      <c r="E641" s="157" t="s">
        <v>166</v>
      </c>
    </row>
    <row r="642" spans="1:5" ht="16" thickBot="1" x14ac:dyDescent="0.4">
      <c r="A642" s="156">
        <v>45730</v>
      </c>
      <c r="B642" s="151" t="s">
        <v>116</v>
      </c>
      <c r="C642" s="157" t="s">
        <v>162</v>
      </c>
      <c r="D642" s="158">
        <v>1.93</v>
      </c>
      <c r="E642" s="157" t="s">
        <v>166</v>
      </c>
    </row>
    <row r="643" spans="1:5" ht="16" thickBot="1" x14ac:dyDescent="0.4">
      <c r="A643" s="156">
        <v>45730</v>
      </c>
      <c r="B643" s="151" t="s">
        <v>116</v>
      </c>
      <c r="C643" s="157" t="s">
        <v>162</v>
      </c>
      <c r="D643" s="158">
        <v>1.66</v>
      </c>
      <c r="E643" s="157" t="s">
        <v>166</v>
      </c>
    </row>
    <row r="644" spans="1:5" ht="16" thickBot="1" x14ac:dyDescent="0.4">
      <c r="A644" s="156">
        <v>45730</v>
      </c>
      <c r="B644" s="151" t="s">
        <v>116</v>
      </c>
      <c r="C644" s="157" t="s">
        <v>162</v>
      </c>
      <c r="D644" s="158">
        <v>1.71</v>
      </c>
      <c r="E644" s="157" t="s">
        <v>187</v>
      </c>
    </row>
    <row r="645" spans="1:5" ht="16" thickBot="1" x14ac:dyDescent="0.4">
      <c r="A645" s="156">
        <v>45730</v>
      </c>
      <c r="B645" s="151" t="s">
        <v>116</v>
      </c>
      <c r="C645" s="157" t="s">
        <v>164</v>
      </c>
      <c r="D645" s="158">
        <v>1.97</v>
      </c>
      <c r="E645" s="157" t="s">
        <v>166</v>
      </c>
    </row>
    <row r="646" spans="1:5" ht="16" thickBot="1" x14ac:dyDescent="0.4">
      <c r="A646" s="156">
        <v>45730</v>
      </c>
      <c r="B646" s="151" t="s">
        <v>116</v>
      </c>
      <c r="C646" s="157" t="s">
        <v>162</v>
      </c>
      <c r="D646" s="158">
        <v>1.62</v>
      </c>
      <c r="E646" s="157" t="s">
        <v>186</v>
      </c>
    </row>
    <row r="647" spans="1:5" ht="16" thickBot="1" x14ac:dyDescent="0.4">
      <c r="A647" s="156">
        <v>45730</v>
      </c>
      <c r="B647" s="151" t="s">
        <v>116</v>
      </c>
      <c r="C647" s="157" t="s">
        <v>162</v>
      </c>
      <c r="D647" s="158">
        <v>1.71</v>
      </c>
      <c r="E647" s="157" t="s">
        <v>166</v>
      </c>
    </row>
    <row r="648" spans="1:5" ht="16" thickBot="1" x14ac:dyDescent="0.4">
      <c r="A648" s="156">
        <v>45730</v>
      </c>
      <c r="B648" s="151" t="s">
        <v>116</v>
      </c>
      <c r="C648" s="157" t="s">
        <v>162</v>
      </c>
      <c r="D648" s="158">
        <v>1.71</v>
      </c>
      <c r="E648" s="157" t="s">
        <v>166</v>
      </c>
    </row>
    <row r="649" spans="1:5" ht="16" thickBot="1" x14ac:dyDescent="0.4">
      <c r="A649" s="156">
        <v>45730</v>
      </c>
      <c r="B649" s="151" t="s">
        <v>116</v>
      </c>
      <c r="C649" s="157" t="s">
        <v>162</v>
      </c>
      <c r="D649" s="158">
        <v>1.71</v>
      </c>
      <c r="E649" s="157" t="s">
        <v>185</v>
      </c>
    </row>
    <row r="650" spans="1:5" ht="16" thickBot="1" x14ac:dyDescent="0.4">
      <c r="A650" s="156">
        <v>45730</v>
      </c>
      <c r="B650" s="151" t="s">
        <v>116</v>
      </c>
      <c r="C650" s="157" t="s">
        <v>162</v>
      </c>
      <c r="D650" s="158">
        <v>1.53</v>
      </c>
      <c r="E650" s="157" t="s">
        <v>166</v>
      </c>
    </row>
    <row r="651" spans="1:5" ht="16" thickBot="1" x14ac:dyDescent="0.4">
      <c r="A651" s="156">
        <v>45730</v>
      </c>
      <c r="B651" s="151" t="s">
        <v>116</v>
      </c>
      <c r="C651" s="157" t="s">
        <v>162</v>
      </c>
      <c r="D651" s="158">
        <v>1.58</v>
      </c>
      <c r="E651" s="157" t="s">
        <v>166</v>
      </c>
    </row>
    <row r="652" spans="1:5" ht="16" thickBot="1" x14ac:dyDescent="0.4">
      <c r="A652" s="156">
        <v>45730</v>
      </c>
      <c r="B652" s="151" t="s">
        <v>116</v>
      </c>
      <c r="C652" s="157" t="s">
        <v>162</v>
      </c>
      <c r="D652" s="158">
        <v>1.59</v>
      </c>
      <c r="E652" s="157" t="s">
        <v>166</v>
      </c>
    </row>
    <row r="653" spans="1:5" ht="16" thickBot="1" x14ac:dyDescent="0.4">
      <c r="A653" s="156">
        <v>45730</v>
      </c>
      <c r="B653" s="151" t="s">
        <v>116</v>
      </c>
      <c r="C653" s="157" t="s">
        <v>162</v>
      </c>
      <c r="D653" s="158">
        <v>1.61</v>
      </c>
      <c r="E653" s="157" t="s">
        <v>184</v>
      </c>
    </row>
    <row r="654" spans="1:5" ht="16" thickBot="1" x14ac:dyDescent="0.4">
      <c r="A654" s="156">
        <v>45733</v>
      </c>
      <c r="B654" s="151" t="s">
        <v>116</v>
      </c>
      <c r="C654" s="157" t="s">
        <v>162</v>
      </c>
      <c r="D654" s="158">
        <v>1.77</v>
      </c>
      <c r="E654" s="157" t="s">
        <v>166</v>
      </c>
    </row>
    <row r="655" spans="1:5" ht="16" thickBot="1" x14ac:dyDescent="0.4">
      <c r="A655" s="156">
        <v>45733</v>
      </c>
      <c r="B655" s="151" t="s">
        <v>116</v>
      </c>
      <c r="C655" s="157" t="s">
        <v>162</v>
      </c>
      <c r="D655" s="158">
        <v>1.84</v>
      </c>
      <c r="E655" s="157" t="s">
        <v>166</v>
      </c>
    </row>
    <row r="656" spans="1:5" ht="16" thickBot="1" x14ac:dyDescent="0.4">
      <c r="A656" s="156">
        <v>45733</v>
      </c>
      <c r="B656" s="151" t="s">
        <v>116</v>
      </c>
      <c r="C656" s="157" t="s">
        <v>162</v>
      </c>
      <c r="D656" s="158">
        <v>1.93</v>
      </c>
      <c r="E656" s="157" t="s">
        <v>166</v>
      </c>
    </row>
    <row r="657" spans="1:5" ht="16" thickBot="1" x14ac:dyDescent="0.4">
      <c r="A657" s="156">
        <v>45733</v>
      </c>
      <c r="B657" s="151" t="s">
        <v>116</v>
      </c>
      <c r="C657" s="157" t="s">
        <v>162</v>
      </c>
      <c r="D657" s="158">
        <v>1.66</v>
      </c>
      <c r="E657" s="157" t="s">
        <v>166</v>
      </c>
    </row>
    <row r="658" spans="1:5" ht="16" thickBot="1" x14ac:dyDescent="0.4">
      <c r="A658" s="156">
        <v>45733</v>
      </c>
      <c r="B658" s="151" t="s">
        <v>116</v>
      </c>
      <c r="C658" s="157" t="s">
        <v>162</v>
      </c>
      <c r="D658" s="158">
        <v>1.53</v>
      </c>
      <c r="E658" s="157" t="s">
        <v>166</v>
      </c>
    </row>
    <row r="659" spans="1:5" ht="16" thickBot="1" x14ac:dyDescent="0.4">
      <c r="A659" s="156">
        <v>45733</v>
      </c>
      <c r="B659" s="151" t="s">
        <v>116</v>
      </c>
      <c r="C659" s="157" t="s">
        <v>162</v>
      </c>
      <c r="D659" s="158">
        <v>1.58</v>
      </c>
      <c r="E659" s="157" t="s">
        <v>166</v>
      </c>
    </row>
    <row r="660" spans="1:5" ht="16" thickBot="1" x14ac:dyDescent="0.4">
      <c r="A660" s="156">
        <v>45733</v>
      </c>
      <c r="B660" s="151" t="s">
        <v>116</v>
      </c>
      <c r="C660" s="157" t="s">
        <v>162</v>
      </c>
      <c r="D660" s="158">
        <v>1.61</v>
      </c>
      <c r="E660" s="157" t="s">
        <v>184</v>
      </c>
    </row>
    <row r="661" spans="1:5" ht="16" thickBot="1" x14ac:dyDescent="0.4">
      <c r="A661" s="156">
        <v>45733</v>
      </c>
      <c r="B661" s="151" t="s">
        <v>116</v>
      </c>
      <c r="C661" s="157" t="s">
        <v>162</v>
      </c>
      <c r="D661" s="158">
        <v>1.62</v>
      </c>
      <c r="E661" s="157" t="s">
        <v>166</v>
      </c>
    </row>
    <row r="662" spans="1:5" ht="16" thickBot="1" x14ac:dyDescent="0.4">
      <c r="A662" s="156">
        <v>45733</v>
      </c>
      <c r="B662" s="151" t="s">
        <v>116</v>
      </c>
      <c r="C662" s="157" t="s">
        <v>162</v>
      </c>
      <c r="D662" s="158">
        <v>1.71</v>
      </c>
      <c r="E662" s="157" t="s">
        <v>166</v>
      </c>
    </row>
    <row r="663" spans="1:5" ht="16" thickBot="1" x14ac:dyDescent="0.4">
      <c r="A663" s="156">
        <v>45733</v>
      </c>
      <c r="B663" s="151" t="s">
        <v>116</v>
      </c>
      <c r="C663" s="157" t="s">
        <v>162</v>
      </c>
      <c r="D663" s="158">
        <v>1.71</v>
      </c>
      <c r="E663" s="157" t="s">
        <v>166</v>
      </c>
    </row>
    <row r="664" spans="1:5" ht="16" thickBot="1" x14ac:dyDescent="0.4">
      <c r="A664" s="156">
        <v>45733</v>
      </c>
      <c r="B664" s="151" t="s">
        <v>116</v>
      </c>
      <c r="C664" s="157" t="s">
        <v>162</v>
      </c>
      <c r="D664" s="158">
        <v>1.71</v>
      </c>
      <c r="E664" s="157" t="s">
        <v>166</v>
      </c>
    </row>
    <row r="665" spans="1:5" ht="16" thickBot="1" x14ac:dyDescent="0.4">
      <c r="A665" s="156">
        <v>45733</v>
      </c>
      <c r="B665" s="151" t="s">
        <v>116</v>
      </c>
      <c r="C665" s="157" t="s">
        <v>162</v>
      </c>
      <c r="D665" s="158">
        <v>1.71</v>
      </c>
      <c r="E665" s="157" t="s">
        <v>166</v>
      </c>
    </row>
    <row r="666" spans="1:5" ht="16" thickBot="1" x14ac:dyDescent="0.4">
      <c r="A666" s="156">
        <v>45733</v>
      </c>
      <c r="B666" s="151" t="s">
        <v>116</v>
      </c>
      <c r="C666" s="157" t="s">
        <v>162</v>
      </c>
      <c r="D666" s="158">
        <v>1.71</v>
      </c>
      <c r="E666" s="157" t="s">
        <v>189</v>
      </c>
    </row>
    <row r="667" spans="1:5" ht="16" thickBot="1" x14ac:dyDescent="0.4">
      <c r="A667" s="156">
        <v>45733</v>
      </c>
      <c r="B667" s="151" t="s">
        <v>116</v>
      </c>
      <c r="C667" s="157" t="s">
        <v>162</v>
      </c>
      <c r="D667" s="158">
        <v>1.71</v>
      </c>
      <c r="E667" s="157" t="s">
        <v>166</v>
      </c>
    </row>
    <row r="668" spans="1:5" ht="16" thickBot="1" x14ac:dyDescent="0.4">
      <c r="A668" s="156">
        <v>45734</v>
      </c>
      <c r="B668" s="151" t="s">
        <v>116</v>
      </c>
      <c r="C668" s="157" t="s">
        <v>162</v>
      </c>
      <c r="D668" s="158">
        <v>1.77</v>
      </c>
      <c r="E668" s="157" t="s">
        <v>166</v>
      </c>
    </row>
    <row r="669" spans="1:5" ht="16" thickBot="1" x14ac:dyDescent="0.4">
      <c r="A669" s="156">
        <v>45734</v>
      </c>
      <c r="B669" s="151" t="s">
        <v>116</v>
      </c>
      <c r="C669" s="157" t="s">
        <v>162</v>
      </c>
      <c r="D669" s="158">
        <v>1.66</v>
      </c>
      <c r="E669" s="157" t="s">
        <v>166</v>
      </c>
    </row>
    <row r="670" spans="1:5" ht="16" thickBot="1" x14ac:dyDescent="0.4">
      <c r="A670" s="156">
        <v>45734</v>
      </c>
      <c r="B670" s="151" t="s">
        <v>116</v>
      </c>
      <c r="C670" s="157" t="s">
        <v>162</v>
      </c>
      <c r="D670" s="158">
        <v>1.71</v>
      </c>
      <c r="E670" s="157" t="s">
        <v>189</v>
      </c>
    </row>
    <row r="671" spans="1:5" ht="16" thickBot="1" x14ac:dyDescent="0.4">
      <c r="A671" s="156">
        <v>45734</v>
      </c>
      <c r="B671" s="151" t="s">
        <v>116</v>
      </c>
      <c r="C671" s="157" t="s">
        <v>162</v>
      </c>
      <c r="D671" s="158">
        <v>1.53</v>
      </c>
      <c r="E671" s="157" t="s">
        <v>166</v>
      </c>
    </row>
    <row r="672" spans="1:5" ht="16" thickBot="1" x14ac:dyDescent="0.4">
      <c r="A672" s="156">
        <v>45734</v>
      </c>
      <c r="B672" s="151" t="s">
        <v>116</v>
      </c>
      <c r="C672" s="157" t="s">
        <v>162</v>
      </c>
      <c r="D672" s="158">
        <v>1.58</v>
      </c>
      <c r="E672" s="157" t="s">
        <v>166</v>
      </c>
    </row>
    <row r="673" spans="1:5" ht="16" thickBot="1" x14ac:dyDescent="0.4">
      <c r="A673" s="156">
        <v>45734</v>
      </c>
      <c r="B673" s="151" t="s">
        <v>116</v>
      </c>
      <c r="C673" s="157" t="s">
        <v>162</v>
      </c>
      <c r="D673" s="158">
        <v>1.61</v>
      </c>
      <c r="E673" s="157" t="s">
        <v>184</v>
      </c>
    </row>
    <row r="674" spans="1:5" ht="16" thickBot="1" x14ac:dyDescent="0.4">
      <c r="A674" s="156">
        <v>45734</v>
      </c>
      <c r="B674" s="151" t="s">
        <v>116</v>
      </c>
      <c r="C674" s="157" t="s">
        <v>162</v>
      </c>
      <c r="D674" s="158">
        <v>1.68</v>
      </c>
      <c r="E674" s="157" t="s">
        <v>186</v>
      </c>
    </row>
    <row r="675" spans="1:5" ht="16" thickBot="1" x14ac:dyDescent="0.4">
      <c r="A675" s="156">
        <v>45734</v>
      </c>
      <c r="B675" s="151" t="s">
        <v>116</v>
      </c>
      <c r="C675" s="157" t="s">
        <v>162</v>
      </c>
      <c r="D675" s="158">
        <v>1.62</v>
      </c>
      <c r="E675" s="157" t="s">
        <v>166</v>
      </c>
    </row>
    <row r="676" spans="1:5" ht="16" thickBot="1" x14ac:dyDescent="0.4">
      <c r="A676" s="156">
        <v>45734</v>
      </c>
      <c r="B676" s="151" t="s">
        <v>116</v>
      </c>
      <c r="C676" s="157" t="s">
        <v>164</v>
      </c>
      <c r="D676" s="158">
        <v>1.97</v>
      </c>
      <c r="E676" s="157" t="s">
        <v>166</v>
      </c>
    </row>
    <row r="677" spans="1:5" ht="16" thickBot="1" x14ac:dyDescent="0.4">
      <c r="A677" s="156">
        <v>45734</v>
      </c>
      <c r="B677" s="151" t="s">
        <v>116</v>
      </c>
      <c r="C677" s="157" t="s">
        <v>162</v>
      </c>
      <c r="D677" s="158">
        <v>1.71</v>
      </c>
      <c r="E677" s="157" t="s">
        <v>166</v>
      </c>
    </row>
    <row r="678" spans="1:5" ht="16" thickBot="1" x14ac:dyDescent="0.4">
      <c r="A678" s="156">
        <v>45734</v>
      </c>
      <c r="B678" s="151" t="s">
        <v>116</v>
      </c>
      <c r="C678" s="157" t="s">
        <v>162</v>
      </c>
      <c r="D678" s="158">
        <v>1.71</v>
      </c>
      <c r="E678" s="157" t="s">
        <v>166</v>
      </c>
    </row>
    <row r="679" spans="1:5" ht="16" thickBot="1" x14ac:dyDescent="0.4">
      <c r="A679" s="156">
        <v>45734</v>
      </c>
      <c r="B679" s="151" t="s">
        <v>116</v>
      </c>
      <c r="C679" s="157" t="s">
        <v>162</v>
      </c>
      <c r="D679" s="158">
        <v>1.71</v>
      </c>
      <c r="E679" s="157" t="s">
        <v>166</v>
      </c>
    </row>
    <row r="680" spans="1:5" ht="16" thickBot="1" x14ac:dyDescent="0.4">
      <c r="A680" s="156">
        <v>45734</v>
      </c>
      <c r="B680" s="151" t="s">
        <v>116</v>
      </c>
      <c r="C680" s="157" t="s">
        <v>162</v>
      </c>
      <c r="D680" s="158">
        <v>1.71</v>
      </c>
      <c r="E680" s="157" t="s">
        <v>166</v>
      </c>
    </row>
    <row r="681" spans="1:5" ht="16" thickBot="1" x14ac:dyDescent="0.4">
      <c r="A681" s="156">
        <v>45735</v>
      </c>
      <c r="B681" s="151" t="s">
        <v>116</v>
      </c>
      <c r="C681" s="157" t="s">
        <v>162</v>
      </c>
      <c r="D681" s="158">
        <v>1.84</v>
      </c>
      <c r="E681" s="157" t="s">
        <v>166</v>
      </c>
    </row>
    <row r="682" spans="1:5" ht="16" thickBot="1" x14ac:dyDescent="0.4">
      <c r="A682" s="156">
        <v>45735</v>
      </c>
      <c r="B682" s="151" t="s">
        <v>116</v>
      </c>
      <c r="C682" s="157" t="s">
        <v>162</v>
      </c>
      <c r="D682" s="158">
        <v>1.77</v>
      </c>
      <c r="E682" s="157" t="s">
        <v>166</v>
      </c>
    </row>
    <row r="683" spans="1:5" ht="16" thickBot="1" x14ac:dyDescent="0.4">
      <c r="A683" s="156">
        <v>45735</v>
      </c>
      <c r="B683" s="151" t="s">
        <v>116</v>
      </c>
      <c r="C683" s="157" t="s">
        <v>162</v>
      </c>
      <c r="D683" s="158">
        <v>1.66</v>
      </c>
      <c r="E683" s="157" t="s">
        <v>166</v>
      </c>
    </row>
    <row r="684" spans="1:5" ht="16" thickBot="1" x14ac:dyDescent="0.4">
      <c r="A684" s="156">
        <v>45735</v>
      </c>
      <c r="B684" s="151" t="s">
        <v>116</v>
      </c>
      <c r="C684" s="157" t="s">
        <v>162</v>
      </c>
      <c r="D684" s="158">
        <v>1.53</v>
      </c>
      <c r="E684" s="157" t="s">
        <v>166</v>
      </c>
    </row>
    <row r="685" spans="1:5" ht="16" thickBot="1" x14ac:dyDescent="0.4">
      <c r="A685" s="156">
        <v>45735</v>
      </c>
      <c r="B685" s="151" t="s">
        <v>116</v>
      </c>
      <c r="C685" s="157" t="s">
        <v>162</v>
      </c>
      <c r="D685" s="158">
        <v>1.58</v>
      </c>
      <c r="E685" s="157" t="s">
        <v>166</v>
      </c>
    </row>
    <row r="686" spans="1:5" ht="16" thickBot="1" x14ac:dyDescent="0.4">
      <c r="A686" s="156">
        <v>45735</v>
      </c>
      <c r="B686" s="151" t="s">
        <v>116</v>
      </c>
      <c r="C686" s="157" t="s">
        <v>162</v>
      </c>
      <c r="D686" s="158">
        <v>1.61</v>
      </c>
      <c r="E686" s="157" t="s">
        <v>181</v>
      </c>
    </row>
    <row r="687" spans="1:5" ht="16" thickBot="1" x14ac:dyDescent="0.4">
      <c r="A687" s="156">
        <v>45735</v>
      </c>
      <c r="B687" s="151" t="s">
        <v>116</v>
      </c>
      <c r="C687" s="157" t="s">
        <v>162</v>
      </c>
      <c r="D687" s="158">
        <v>1.71</v>
      </c>
      <c r="E687" s="157" t="s">
        <v>166</v>
      </c>
    </row>
    <row r="688" spans="1:5" ht="16" thickBot="1" x14ac:dyDescent="0.4">
      <c r="A688" s="156">
        <v>45735</v>
      </c>
      <c r="B688" s="151" t="s">
        <v>116</v>
      </c>
      <c r="C688" s="157" t="s">
        <v>162</v>
      </c>
      <c r="D688" s="158">
        <v>1.71</v>
      </c>
      <c r="E688" s="157" t="s">
        <v>166</v>
      </c>
    </row>
    <row r="689" spans="1:5" ht="16" thickBot="1" x14ac:dyDescent="0.4">
      <c r="A689" s="156">
        <v>45735</v>
      </c>
      <c r="B689" s="151" t="s">
        <v>116</v>
      </c>
      <c r="C689" s="157" t="s">
        <v>162</v>
      </c>
      <c r="D689" s="158">
        <v>1.71</v>
      </c>
      <c r="E689" s="157" t="s">
        <v>166</v>
      </c>
    </row>
    <row r="690" spans="1:5" ht="16" thickBot="1" x14ac:dyDescent="0.4">
      <c r="A690" s="156">
        <v>45735</v>
      </c>
      <c r="B690" s="151" t="s">
        <v>116</v>
      </c>
      <c r="C690" s="157" t="s">
        <v>162</v>
      </c>
      <c r="D690" s="158">
        <v>1.71</v>
      </c>
      <c r="E690" s="157" t="s">
        <v>166</v>
      </c>
    </row>
    <row r="691" spans="1:5" ht="16" thickBot="1" x14ac:dyDescent="0.4">
      <c r="A691" s="156">
        <v>45735</v>
      </c>
      <c r="B691" s="151" t="s">
        <v>116</v>
      </c>
      <c r="C691" s="157" t="s">
        <v>164</v>
      </c>
      <c r="D691" s="158">
        <v>1.97</v>
      </c>
      <c r="E691" s="157" t="s">
        <v>166</v>
      </c>
    </row>
    <row r="692" spans="1:5" ht="16" thickBot="1" x14ac:dyDescent="0.4">
      <c r="A692" s="156">
        <v>45735</v>
      </c>
      <c r="B692" s="151" t="s">
        <v>116</v>
      </c>
      <c r="C692" s="157" t="s">
        <v>162</v>
      </c>
      <c r="D692" s="158">
        <v>1.62</v>
      </c>
      <c r="E692" s="157" t="s">
        <v>166</v>
      </c>
    </row>
    <row r="693" spans="1:5" ht="16" thickBot="1" x14ac:dyDescent="0.4">
      <c r="A693" s="156">
        <v>45735</v>
      </c>
      <c r="B693" s="151" t="s">
        <v>116</v>
      </c>
      <c r="C693" s="157" t="s">
        <v>162</v>
      </c>
      <c r="D693" s="158">
        <v>1.68</v>
      </c>
      <c r="E693" s="157" t="s">
        <v>186</v>
      </c>
    </row>
    <row r="694" spans="1:5" ht="16" thickBot="1" x14ac:dyDescent="0.4">
      <c r="A694" s="156">
        <v>45735</v>
      </c>
      <c r="B694" s="151" t="s">
        <v>116</v>
      </c>
      <c r="C694" s="157" t="s">
        <v>162</v>
      </c>
      <c r="D694" s="158">
        <v>1.71</v>
      </c>
      <c r="E694" s="157" t="s">
        <v>166</v>
      </c>
    </row>
    <row r="695" spans="1:5" ht="16" thickBot="1" x14ac:dyDescent="0.4">
      <c r="A695" s="156">
        <v>45736</v>
      </c>
      <c r="B695" s="151" t="s">
        <v>116</v>
      </c>
      <c r="C695" s="157" t="s">
        <v>162</v>
      </c>
      <c r="D695" s="158">
        <v>1.77</v>
      </c>
      <c r="E695" s="157" t="s">
        <v>166</v>
      </c>
    </row>
    <row r="696" spans="1:5" ht="16" thickBot="1" x14ac:dyDescent="0.4">
      <c r="A696" s="156">
        <v>45736</v>
      </c>
      <c r="B696" s="151" t="s">
        <v>116</v>
      </c>
      <c r="C696" s="157" t="s">
        <v>162</v>
      </c>
      <c r="D696" s="158">
        <v>1.84</v>
      </c>
      <c r="E696" s="157" t="s">
        <v>166</v>
      </c>
    </row>
    <row r="697" spans="1:5" ht="16" thickBot="1" x14ac:dyDescent="0.4">
      <c r="A697" s="156">
        <v>45736</v>
      </c>
      <c r="B697" s="151" t="s">
        <v>116</v>
      </c>
      <c r="C697" s="157" t="s">
        <v>162</v>
      </c>
      <c r="D697" s="158">
        <v>1.66</v>
      </c>
      <c r="E697" s="157" t="s">
        <v>166</v>
      </c>
    </row>
    <row r="698" spans="1:5" ht="16" thickBot="1" x14ac:dyDescent="0.4">
      <c r="A698" s="156">
        <v>45736</v>
      </c>
      <c r="B698" s="151" t="s">
        <v>116</v>
      </c>
      <c r="C698" s="157" t="s">
        <v>162</v>
      </c>
      <c r="D698" s="158">
        <v>1.53</v>
      </c>
      <c r="E698" s="157" t="s">
        <v>166</v>
      </c>
    </row>
    <row r="699" spans="1:5" ht="16" thickBot="1" x14ac:dyDescent="0.4">
      <c r="A699" s="156">
        <v>45736</v>
      </c>
      <c r="B699" s="151" t="s">
        <v>116</v>
      </c>
      <c r="C699" s="157" t="s">
        <v>162</v>
      </c>
      <c r="D699" s="158">
        <v>1.58</v>
      </c>
      <c r="E699" s="157" t="s">
        <v>166</v>
      </c>
    </row>
    <row r="700" spans="1:5" ht="16" thickBot="1" x14ac:dyDescent="0.4">
      <c r="A700" s="156">
        <v>45736</v>
      </c>
      <c r="B700" s="151" t="s">
        <v>116</v>
      </c>
      <c r="C700" s="157" t="s">
        <v>162</v>
      </c>
      <c r="D700" s="158">
        <v>1.61</v>
      </c>
      <c r="E700" s="157" t="s">
        <v>184</v>
      </c>
    </row>
    <row r="701" spans="1:5" ht="16" thickBot="1" x14ac:dyDescent="0.4">
      <c r="A701" s="156">
        <v>45736</v>
      </c>
      <c r="B701" s="151" t="s">
        <v>116</v>
      </c>
      <c r="C701" s="157" t="s">
        <v>162</v>
      </c>
      <c r="D701" s="158">
        <v>1.62</v>
      </c>
      <c r="E701" s="157" t="s">
        <v>166</v>
      </c>
    </row>
    <row r="702" spans="1:5" ht="16" thickBot="1" x14ac:dyDescent="0.4">
      <c r="A702" s="156">
        <v>45736</v>
      </c>
      <c r="B702" s="151" t="s">
        <v>116</v>
      </c>
      <c r="C702" s="157" t="s">
        <v>164</v>
      </c>
      <c r="D702" s="158">
        <v>1.97</v>
      </c>
      <c r="E702" s="157" t="s">
        <v>166</v>
      </c>
    </row>
    <row r="703" spans="1:5" ht="16" thickBot="1" x14ac:dyDescent="0.4">
      <c r="A703" s="156">
        <v>45736</v>
      </c>
      <c r="B703" s="151" t="s">
        <v>116</v>
      </c>
      <c r="C703" s="157" t="s">
        <v>162</v>
      </c>
      <c r="D703" s="158">
        <v>1.68</v>
      </c>
      <c r="E703" s="157" t="s">
        <v>186</v>
      </c>
    </row>
    <row r="704" spans="1:5" ht="16" thickBot="1" x14ac:dyDescent="0.4">
      <c r="A704" s="156">
        <v>45736</v>
      </c>
      <c r="B704" s="151" t="s">
        <v>116</v>
      </c>
      <c r="C704" s="157" t="s">
        <v>162</v>
      </c>
      <c r="D704" s="158">
        <v>1.71</v>
      </c>
      <c r="E704" s="157" t="s">
        <v>166</v>
      </c>
    </row>
    <row r="705" spans="1:5" ht="16" thickBot="1" x14ac:dyDescent="0.4">
      <c r="A705" s="156">
        <v>45736</v>
      </c>
      <c r="B705" s="151" t="s">
        <v>116</v>
      </c>
      <c r="C705" s="157" t="s">
        <v>162</v>
      </c>
      <c r="D705" s="158">
        <v>1.71</v>
      </c>
      <c r="E705" s="157" t="s">
        <v>166</v>
      </c>
    </row>
    <row r="706" spans="1:5" ht="16" thickBot="1" x14ac:dyDescent="0.4">
      <c r="A706" s="156">
        <v>45736</v>
      </c>
      <c r="B706" s="151" t="s">
        <v>116</v>
      </c>
      <c r="C706" s="157" t="s">
        <v>162</v>
      </c>
      <c r="D706" s="158">
        <v>1.71</v>
      </c>
      <c r="E706" s="157" t="s">
        <v>166</v>
      </c>
    </row>
    <row r="707" spans="1:5" ht="16" thickBot="1" x14ac:dyDescent="0.4">
      <c r="A707" s="156">
        <v>45736</v>
      </c>
      <c r="B707" s="151" t="s">
        <v>116</v>
      </c>
      <c r="C707" s="157" t="s">
        <v>162</v>
      </c>
      <c r="D707" s="158">
        <v>1.71</v>
      </c>
      <c r="E707" s="157" t="s">
        <v>166</v>
      </c>
    </row>
    <row r="708" spans="1:5" ht="16" thickBot="1" x14ac:dyDescent="0.4">
      <c r="A708" s="156">
        <v>45737</v>
      </c>
      <c r="B708" s="151" t="s">
        <v>116</v>
      </c>
      <c r="C708" s="157" t="s">
        <v>162</v>
      </c>
      <c r="D708" s="158">
        <v>1.84</v>
      </c>
      <c r="E708" s="157" t="s">
        <v>166</v>
      </c>
    </row>
    <row r="709" spans="1:5" ht="16" thickBot="1" x14ac:dyDescent="0.4">
      <c r="A709" s="156">
        <v>45737</v>
      </c>
      <c r="B709" s="151" t="s">
        <v>116</v>
      </c>
      <c r="C709" s="157" t="s">
        <v>162</v>
      </c>
      <c r="D709" s="158">
        <v>1.66</v>
      </c>
      <c r="E709" s="157" t="s">
        <v>166</v>
      </c>
    </row>
    <row r="710" spans="1:5" ht="16" thickBot="1" x14ac:dyDescent="0.4">
      <c r="A710" s="156">
        <v>45737</v>
      </c>
      <c r="B710" s="151" t="s">
        <v>116</v>
      </c>
      <c r="C710" s="157" t="s">
        <v>162</v>
      </c>
      <c r="D710" s="158">
        <v>1.53</v>
      </c>
      <c r="E710" s="157" t="s">
        <v>166</v>
      </c>
    </row>
    <row r="711" spans="1:5" ht="16" thickBot="1" x14ac:dyDescent="0.4">
      <c r="A711" s="156">
        <v>45737</v>
      </c>
      <c r="B711" s="151" t="s">
        <v>116</v>
      </c>
      <c r="C711" s="157" t="s">
        <v>162</v>
      </c>
      <c r="D711" s="158">
        <v>1.58</v>
      </c>
      <c r="E711" s="157" t="s">
        <v>166</v>
      </c>
    </row>
    <row r="712" spans="1:5" ht="16" thickBot="1" x14ac:dyDescent="0.4">
      <c r="A712" s="156">
        <v>45737</v>
      </c>
      <c r="B712" s="151" t="s">
        <v>116</v>
      </c>
      <c r="C712" s="157" t="s">
        <v>162</v>
      </c>
      <c r="D712" s="158">
        <v>1.61</v>
      </c>
      <c r="E712" s="157" t="s">
        <v>181</v>
      </c>
    </row>
    <row r="713" spans="1:5" ht="16" thickBot="1" x14ac:dyDescent="0.4">
      <c r="A713" s="156">
        <v>45737</v>
      </c>
      <c r="B713" s="151" t="s">
        <v>116</v>
      </c>
      <c r="C713" s="157" t="s">
        <v>164</v>
      </c>
      <c r="D713" s="158">
        <v>1.97</v>
      </c>
      <c r="E713" s="157" t="s">
        <v>166</v>
      </c>
    </row>
    <row r="714" spans="1:5" ht="16" thickBot="1" x14ac:dyDescent="0.4">
      <c r="A714" s="156">
        <v>45737</v>
      </c>
      <c r="B714" s="151" t="s">
        <v>116</v>
      </c>
      <c r="C714" s="157" t="s">
        <v>162</v>
      </c>
      <c r="D714" s="158">
        <v>1.62</v>
      </c>
      <c r="E714" s="157" t="s">
        <v>166</v>
      </c>
    </row>
    <row r="715" spans="1:5" ht="16" thickBot="1" x14ac:dyDescent="0.4">
      <c r="A715" s="156">
        <v>45737</v>
      </c>
      <c r="B715" s="151" t="s">
        <v>116</v>
      </c>
      <c r="C715" s="157" t="s">
        <v>162</v>
      </c>
      <c r="D715" s="158">
        <v>1.71</v>
      </c>
      <c r="E715" s="157" t="s">
        <v>166</v>
      </c>
    </row>
    <row r="716" spans="1:5" ht="16" thickBot="1" x14ac:dyDescent="0.4">
      <c r="A716" s="156">
        <v>45737</v>
      </c>
      <c r="B716" s="151" t="s">
        <v>116</v>
      </c>
      <c r="C716" s="157" t="s">
        <v>162</v>
      </c>
      <c r="D716" s="158">
        <v>1.71</v>
      </c>
      <c r="E716" s="157" t="s">
        <v>166</v>
      </c>
    </row>
    <row r="717" spans="1:5" ht="16" thickBot="1" x14ac:dyDescent="0.4">
      <c r="A717" s="156">
        <v>45737</v>
      </c>
      <c r="B717" s="151" t="s">
        <v>116</v>
      </c>
      <c r="C717" s="157" t="s">
        <v>162</v>
      </c>
      <c r="D717" s="158">
        <v>1.71</v>
      </c>
      <c r="E717" s="157" t="s">
        <v>166</v>
      </c>
    </row>
    <row r="718" spans="1:5" ht="16" thickBot="1" x14ac:dyDescent="0.4">
      <c r="A718" s="156">
        <v>45737</v>
      </c>
      <c r="B718" s="151" t="s">
        <v>116</v>
      </c>
      <c r="C718" s="157" t="s">
        <v>162</v>
      </c>
      <c r="D718" s="158">
        <v>1.71</v>
      </c>
      <c r="E718" s="157" t="s">
        <v>166</v>
      </c>
    </row>
    <row r="719" spans="1:5" ht="16" thickBot="1" x14ac:dyDescent="0.4">
      <c r="A719" s="156">
        <v>45737</v>
      </c>
      <c r="B719" s="151" t="s">
        <v>116</v>
      </c>
      <c r="C719" s="157" t="s">
        <v>162</v>
      </c>
      <c r="D719" s="158">
        <v>1.71</v>
      </c>
      <c r="E719" s="157" t="s">
        <v>166</v>
      </c>
    </row>
    <row r="720" spans="1:5" ht="16" thickBot="1" x14ac:dyDescent="0.4">
      <c r="A720" s="156">
        <v>45737</v>
      </c>
      <c r="B720" s="151" t="s">
        <v>116</v>
      </c>
      <c r="C720" s="157" t="s">
        <v>162</v>
      </c>
      <c r="D720" s="158">
        <v>1.71</v>
      </c>
      <c r="E720" s="157" t="s">
        <v>166</v>
      </c>
    </row>
    <row r="721" spans="1:5" ht="16" thickBot="1" x14ac:dyDescent="0.4">
      <c r="A721" s="156">
        <v>45740</v>
      </c>
      <c r="B721" s="151" t="s">
        <v>116</v>
      </c>
      <c r="C721" s="157" t="s">
        <v>162</v>
      </c>
      <c r="D721" s="158">
        <v>1.53</v>
      </c>
      <c r="E721" s="157" t="s">
        <v>188</v>
      </c>
    </row>
    <row r="722" spans="1:5" ht="16" thickBot="1" x14ac:dyDescent="0.4">
      <c r="A722" s="156">
        <v>45740</v>
      </c>
      <c r="B722" s="151" t="s">
        <v>116</v>
      </c>
      <c r="C722" s="157" t="s">
        <v>162</v>
      </c>
      <c r="D722" s="158">
        <v>1.84</v>
      </c>
      <c r="E722" s="157" t="s">
        <v>166</v>
      </c>
    </row>
    <row r="723" spans="1:5" ht="16" thickBot="1" x14ac:dyDescent="0.4">
      <c r="A723" s="156">
        <v>45740</v>
      </c>
      <c r="B723" s="151" t="s">
        <v>116</v>
      </c>
      <c r="C723" s="157" t="s">
        <v>162</v>
      </c>
      <c r="D723" s="158">
        <v>1.77</v>
      </c>
      <c r="E723" s="157" t="s">
        <v>166</v>
      </c>
    </row>
    <row r="724" spans="1:5" ht="16" thickBot="1" x14ac:dyDescent="0.4">
      <c r="A724" s="156">
        <v>45740</v>
      </c>
      <c r="B724" s="151" t="s">
        <v>116</v>
      </c>
      <c r="C724" s="157" t="s">
        <v>162</v>
      </c>
      <c r="D724" s="158">
        <v>1.66</v>
      </c>
      <c r="E724" s="157" t="s">
        <v>166</v>
      </c>
    </row>
    <row r="725" spans="1:5" ht="16" thickBot="1" x14ac:dyDescent="0.4">
      <c r="A725" s="156">
        <v>45740</v>
      </c>
      <c r="B725" s="151" t="s">
        <v>116</v>
      </c>
      <c r="C725" s="157" t="s">
        <v>162</v>
      </c>
      <c r="D725" s="158">
        <v>1.71</v>
      </c>
      <c r="E725" s="157" t="s">
        <v>166</v>
      </c>
    </row>
    <row r="726" spans="1:5" ht="16" thickBot="1" x14ac:dyDescent="0.4">
      <c r="A726" s="156">
        <v>45740</v>
      </c>
      <c r="B726" s="151" t="s">
        <v>116</v>
      </c>
      <c r="C726" s="157" t="s">
        <v>162</v>
      </c>
      <c r="D726" s="158">
        <v>1.53</v>
      </c>
      <c r="E726" s="157" t="s">
        <v>166</v>
      </c>
    </row>
    <row r="727" spans="1:5" ht="16" thickBot="1" x14ac:dyDescent="0.4">
      <c r="A727" s="156">
        <v>45740</v>
      </c>
      <c r="B727" s="151" t="s">
        <v>116</v>
      </c>
      <c r="C727" s="157" t="s">
        <v>162</v>
      </c>
      <c r="D727" s="158">
        <v>1.58</v>
      </c>
      <c r="E727" s="157" t="s">
        <v>166</v>
      </c>
    </row>
    <row r="728" spans="1:5" ht="16" thickBot="1" x14ac:dyDescent="0.4">
      <c r="A728" s="156">
        <v>45740</v>
      </c>
      <c r="B728" s="151" t="s">
        <v>116</v>
      </c>
      <c r="C728" s="157" t="s">
        <v>162</v>
      </c>
      <c r="D728" s="158">
        <v>1.62</v>
      </c>
      <c r="E728" s="157" t="s">
        <v>166</v>
      </c>
    </row>
    <row r="729" spans="1:5" ht="16" thickBot="1" x14ac:dyDescent="0.4">
      <c r="A729" s="156">
        <v>45740</v>
      </c>
      <c r="B729" s="151" t="s">
        <v>116</v>
      </c>
      <c r="C729" s="157" t="s">
        <v>162</v>
      </c>
      <c r="D729" s="158">
        <v>1.71</v>
      </c>
      <c r="E729" s="157" t="s">
        <v>166</v>
      </c>
    </row>
    <row r="730" spans="1:5" ht="16" thickBot="1" x14ac:dyDescent="0.4">
      <c r="A730" s="156">
        <v>45740</v>
      </c>
      <c r="B730" s="151" t="s">
        <v>116</v>
      </c>
      <c r="C730" s="157" t="s">
        <v>162</v>
      </c>
      <c r="D730" s="158">
        <v>1.71</v>
      </c>
      <c r="E730" s="157" t="s">
        <v>166</v>
      </c>
    </row>
    <row r="731" spans="1:5" ht="16" thickBot="1" x14ac:dyDescent="0.4">
      <c r="A731" s="156">
        <v>45740</v>
      </c>
      <c r="B731" s="151" t="s">
        <v>116</v>
      </c>
      <c r="C731" s="157" t="s">
        <v>162</v>
      </c>
      <c r="D731" s="158">
        <v>1.71</v>
      </c>
      <c r="E731" s="157" t="s">
        <v>166</v>
      </c>
    </row>
    <row r="732" spans="1:5" ht="16" thickBot="1" x14ac:dyDescent="0.4">
      <c r="A732" s="156">
        <v>45741</v>
      </c>
      <c r="B732" s="151" t="s">
        <v>116</v>
      </c>
      <c r="C732" s="157" t="s">
        <v>162</v>
      </c>
      <c r="D732" s="158">
        <v>1.77</v>
      </c>
      <c r="E732" s="157" t="s">
        <v>166</v>
      </c>
    </row>
    <row r="733" spans="1:5" ht="16" thickBot="1" x14ac:dyDescent="0.4">
      <c r="A733" s="156">
        <v>45741</v>
      </c>
      <c r="B733" s="151" t="s">
        <v>116</v>
      </c>
      <c r="C733" s="157" t="s">
        <v>165</v>
      </c>
      <c r="D733" s="158">
        <v>1.58</v>
      </c>
      <c r="E733" s="157" t="s">
        <v>166</v>
      </c>
    </row>
    <row r="734" spans="1:5" ht="16" thickBot="1" x14ac:dyDescent="0.4">
      <c r="A734" s="156">
        <v>45741</v>
      </c>
      <c r="B734" s="151" t="s">
        <v>116</v>
      </c>
      <c r="C734" s="157" t="s">
        <v>162</v>
      </c>
      <c r="D734" s="158">
        <v>1.53</v>
      </c>
      <c r="E734" s="157" t="s">
        <v>188</v>
      </c>
    </row>
    <row r="735" spans="1:5" ht="16" thickBot="1" x14ac:dyDescent="0.4">
      <c r="A735" s="156">
        <v>45741</v>
      </c>
      <c r="B735" s="151" t="s">
        <v>116</v>
      </c>
      <c r="C735" s="157" t="s">
        <v>162</v>
      </c>
      <c r="D735" s="158">
        <v>1.84</v>
      </c>
      <c r="E735" s="157" t="s">
        <v>166</v>
      </c>
    </row>
    <row r="736" spans="1:5" ht="16" thickBot="1" x14ac:dyDescent="0.4">
      <c r="A736" s="156">
        <v>45741</v>
      </c>
      <c r="B736" s="151" t="s">
        <v>116</v>
      </c>
      <c r="C736" s="157" t="s">
        <v>162</v>
      </c>
      <c r="D736" s="158">
        <v>1.66</v>
      </c>
      <c r="E736" s="157" t="s">
        <v>166</v>
      </c>
    </row>
    <row r="737" spans="1:5" ht="16" thickBot="1" x14ac:dyDescent="0.4">
      <c r="A737" s="156">
        <v>45741</v>
      </c>
      <c r="B737" s="151" t="s">
        <v>116</v>
      </c>
      <c r="C737" s="157" t="s">
        <v>162</v>
      </c>
      <c r="D737" s="158">
        <v>1.53</v>
      </c>
      <c r="E737" s="157" t="s">
        <v>166</v>
      </c>
    </row>
    <row r="738" spans="1:5" ht="16" thickBot="1" x14ac:dyDescent="0.4">
      <c r="A738" s="156">
        <v>45741</v>
      </c>
      <c r="B738" s="151" t="s">
        <v>116</v>
      </c>
      <c r="C738" s="157" t="s">
        <v>162</v>
      </c>
      <c r="D738" s="158">
        <v>1.58</v>
      </c>
      <c r="E738" s="157" t="s">
        <v>166</v>
      </c>
    </row>
    <row r="739" spans="1:5" ht="16" thickBot="1" x14ac:dyDescent="0.4">
      <c r="A739" s="156">
        <v>45741</v>
      </c>
      <c r="B739" s="151" t="s">
        <v>116</v>
      </c>
      <c r="C739" s="157" t="s">
        <v>162</v>
      </c>
      <c r="D739" s="158">
        <v>1.71</v>
      </c>
      <c r="E739" s="157" t="s">
        <v>166</v>
      </c>
    </row>
    <row r="740" spans="1:5" ht="16" thickBot="1" x14ac:dyDescent="0.4">
      <c r="A740" s="156">
        <v>45741</v>
      </c>
      <c r="B740" s="151" t="s">
        <v>116</v>
      </c>
      <c r="C740" s="157" t="s">
        <v>162</v>
      </c>
      <c r="D740" s="158">
        <v>1.71</v>
      </c>
      <c r="E740" s="157" t="s">
        <v>166</v>
      </c>
    </row>
    <row r="741" spans="1:5" ht="16" thickBot="1" x14ac:dyDescent="0.4">
      <c r="A741" s="156">
        <v>45741</v>
      </c>
      <c r="B741" s="151" t="s">
        <v>116</v>
      </c>
      <c r="C741" s="157" t="s">
        <v>162</v>
      </c>
      <c r="D741" s="158">
        <v>1.71</v>
      </c>
      <c r="E741" s="157" t="s">
        <v>166</v>
      </c>
    </row>
    <row r="742" spans="1:5" ht="16" thickBot="1" x14ac:dyDescent="0.4">
      <c r="A742" s="156">
        <v>45741</v>
      </c>
      <c r="B742" s="151" t="s">
        <v>116</v>
      </c>
      <c r="C742" s="157" t="s">
        <v>162</v>
      </c>
      <c r="D742" s="158">
        <v>1.62</v>
      </c>
      <c r="E742" s="157" t="s">
        <v>166</v>
      </c>
    </row>
    <row r="743" spans="1:5" ht="16" thickBot="1" x14ac:dyDescent="0.4">
      <c r="A743" s="156">
        <v>45741</v>
      </c>
      <c r="B743" s="151" t="s">
        <v>116</v>
      </c>
      <c r="C743" s="157" t="s">
        <v>164</v>
      </c>
      <c r="D743" s="158">
        <v>1.97</v>
      </c>
      <c r="E743" s="157" t="s">
        <v>166</v>
      </c>
    </row>
    <row r="744" spans="1:5" ht="16" thickBot="1" x14ac:dyDescent="0.4">
      <c r="A744" s="156">
        <v>45741</v>
      </c>
      <c r="B744" s="151" t="s">
        <v>116</v>
      </c>
      <c r="C744" s="157" t="s">
        <v>162</v>
      </c>
      <c r="D744" s="158">
        <v>1.68</v>
      </c>
      <c r="E744" s="157" t="s">
        <v>186</v>
      </c>
    </row>
    <row r="745" spans="1:5" ht="16" thickBot="1" x14ac:dyDescent="0.4">
      <c r="A745" s="156">
        <v>45741</v>
      </c>
      <c r="B745" s="151" t="s">
        <v>116</v>
      </c>
      <c r="C745" s="157" t="s">
        <v>162</v>
      </c>
      <c r="D745" s="158">
        <v>1.71</v>
      </c>
      <c r="E745" s="157" t="s">
        <v>166</v>
      </c>
    </row>
    <row r="746" spans="1:5" ht="16" thickBot="1" x14ac:dyDescent="0.4">
      <c r="A746" s="156">
        <v>45741</v>
      </c>
      <c r="B746" s="151" t="s">
        <v>116</v>
      </c>
      <c r="C746" s="157" t="s">
        <v>162</v>
      </c>
      <c r="D746" s="158">
        <v>1.71</v>
      </c>
      <c r="E746" s="157" t="s">
        <v>166</v>
      </c>
    </row>
    <row r="747" spans="1:5" ht="16" thickBot="1" x14ac:dyDescent="0.4">
      <c r="A747" s="156">
        <v>45742</v>
      </c>
      <c r="B747" s="151" t="s">
        <v>116</v>
      </c>
      <c r="C747" s="157" t="s">
        <v>162</v>
      </c>
      <c r="D747" s="158">
        <v>1.77</v>
      </c>
      <c r="E747" s="157" t="s">
        <v>166</v>
      </c>
    </row>
    <row r="748" spans="1:5" ht="16" thickBot="1" x14ac:dyDescent="0.4">
      <c r="A748" s="156">
        <v>45742</v>
      </c>
      <c r="B748" s="151" t="s">
        <v>116</v>
      </c>
      <c r="C748" s="157" t="s">
        <v>162</v>
      </c>
      <c r="D748" s="158">
        <v>1.53</v>
      </c>
      <c r="E748" s="157" t="s">
        <v>188</v>
      </c>
    </row>
    <row r="749" spans="1:5" ht="16" thickBot="1" x14ac:dyDescent="0.4">
      <c r="A749" s="156">
        <v>45742</v>
      </c>
      <c r="B749" s="151" t="s">
        <v>116</v>
      </c>
      <c r="C749" s="157" t="s">
        <v>162</v>
      </c>
      <c r="D749" s="158">
        <v>1.66</v>
      </c>
      <c r="E749" s="157" t="s">
        <v>166</v>
      </c>
    </row>
    <row r="750" spans="1:5" ht="16" thickBot="1" x14ac:dyDescent="0.4">
      <c r="A750" s="156">
        <v>45742</v>
      </c>
      <c r="B750" s="151" t="s">
        <v>116</v>
      </c>
      <c r="C750" s="157" t="s">
        <v>162</v>
      </c>
      <c r="D750" s="158">
        <v>1.53</v>
      </c>
      <c r="E750" s="157" t="s">
        <v>166</v>
      </c>
    </row>
    <row r="751" spans="1:5" ht="16" thickBot="1" x14ac:dyDescent="0.4">
      <c r="A751" s="156">
        <v>45742</v>
      </c>
      <c r="B751" s="151" t="s">
        <v>116</v>
      </c>
      <c r="C751" s="157" t="s">
        <v>162</v>
      </c>
      <c r="D751" s="158">
        <v>1.58</v>
      </c>
      <c r="E751" s="157" t="s">
        <v>166</v>
      </c>
    </row>
    <row r="752" spans="1:5" ht="16" thickBot="1" x14ac:dyDescent="0.4">
      <c r="A752" s="156">
        <v>45742</v>
      </c>
      <c r="B752" s="151" t="s">
        <v>116</v>
      </c>
      <c r="C752" s="157" t="s">
        <v>162</v>
      </c>
      <c r="D752" s="158">
        <v>1.71</v>
      </c>
      <c r="E752" s="157" t="s">
        <v>166</v>
      </c>
    </row>
    <row r="753" spans="1:5" ht="16" thickBot="1" x14ac:dyDescent="0.4">
      <c r="A753" s="156">
        <v>45742</v>
      </c>
      <c r="B753" s="151" t="s">
        <v>116</v>
      </c>
      <c r="C753" s="157" t="s">
        <v>162</v>
      </c>
      <c r="D753" s="158">
        <v>1.71</v>
      </c>
      <c r="E753" s="157" t="s">
        <v>166</v>
      </c>
    </row>
    <row r="754" spans="1:5" ht="16" thickBot="1" x14ac:dyDescent="0.4">
      <c r="A754" s="156">
        <v>45742</v>
      </c>
      <c r="B754" s="151" t="s">
        <v>116</v>
      </c>
      <c r="C754" s="157" t="s">
        <v>162</v>
      </c>
      <c r="D754" s="158">
        <v>1.71</v>
      </c>
      <c r="E754" s="157" t="s">
        <v>166</v>
      </c>
    </row>
    <row r="755" spans="1:5" ht="16" thickBot="1" x14ac:dyDescent="0.4">
      <c r="A755" s="156">
        <v>45742</v>
      </c>
      <c r="B755" s="151" t="s">
        <v>116</v>
      </c>
      <c r="C755" s="157" t="s">
        <v>164</v>
      </c>
      <c r="D755" s="158">
        <v>1.97</v>
      </c>
      <c r="E755" s="157" t="s">
        <v>166</v>
      </c>
    </row>
    <row r="756" spans="1:5" ht="16" thickBot="1" x14ac:dyDescent="0.4">
      <c r="A756" s="156">
        <v>45742</v>
      </c>
      <c r="B756" s="151" t="s">
        <v>116</v>
      </c>
      <c r="C756" s="157" t="s">
        <v>162</v>
      </c>
      <c r="D756" s="158">
        <v>1.62</v>
      </c>
      <c r="E756" s="157" t="s">
        <v>166</v>
      </c>
    </row>
    <row r="757" spans="1:5" ht="16" thickBot="1" x14ac:dyDescent="0.4">
      <c r="A757" s="156">
        <v>45742</v>
      </c>
      <c r="B757" s="151" t="s">
        <v>116</v>
      </c>
      <c r="C757" s="157" t="s">
        <v>162</v>
      </c>
      <c r="D757" s="158">
        <v>1.68</v>
      </c>
      <c r="E757" s="157" t="s">
        <v>186</v>
      </c>
    </row>
    <row r="758" spans="1:5" ht="16" thickBot="1" x14ac:dyDescent="0.4">
      <c r="A758" s="156">
        <v>45742</v>
      </c>
      <c r="B758" s="151" t="s">
        <v>116</v>
      </c>
      <c r="C758" s="157" t="s">
        <v>162</v>
      </c>
      <c r="D758" s="158">
        <v>1.71</v>
      </c>
      <c r="E758" s="157" t="s">
        <v>189</v>
      </c>
    </row>
    <row r="759" spans="1:5" ht="16" thickBot="1" x14ac:dyDescent="0.4">
      <c r="A759" s="156">
        <v>45743</v>
      </c>
      <c r="B759" s="151" t="s">
        <v>116</v>
      </c>
      <c r="C759" s="157" t="s">
        <v>162</v>
      </c>
      <c r="D759" s="158">
        <v>1.77</v>
      </c>
      <c r="E759" s="157" t="s">
        <v>166</v>
      </c>
    </row>
    <row r="760" spans="1:5" ht="16" thickBot="1" x14ac:dyDescent="0.4">
      <c r="A760" s="156">
        <v>45743</v>
      </c>
      <c r="B760" s="151" t="s">
        <v>116</v>
      </c>
      <c r="C760" s="157" t="s">
        <v>165</v>
      </c>
      <c r="D760" s="158">
        <v>1.58</v>
      </c>
      <c r="E760" s="157" t="s">
        <v>166</v>
      </c>
    </row>
    <row r="761" spans="1:5" ht="16" thickBot="1" x14ac:dyDescent="0.4">
      <c r="A761" s="156">
        <v>45743</v>
      </c>
      <c r="B761" s="151" t="s">
        <v>116</v>
      </c>
      <c r="C761" s="157" t="s">
        <v>162</v>
      </c>
      <c r="D761" s="158">
        <v>1.53</v>
      </c>
      <c r="E761" s="157" t="s">
        <v>188</v>
      </c>
    </row>
    <row r="762" spans="1:5" ht="16" thickBot="1" x14ac:dyDescent="0.4">
      <c r="A762" s="156">
        <v>45743</v>
      </c>
      <c r="B762" s="151" t="s">
        <v>116</v>
      </c>
      <c r="C762" s="157" t="s">
        <v>162</v>
      </c>
      <c r="D762" s="158">
        <v>1.84</v>
      </c>
      <c r="E762" s="157" t="s">
        <v>166</v>
      </c>
    </row>
    <row r="763" spans="1:5" ht="16" thickBot="1" x14ac:dyDescent="0.4">
      <c r="A763" s="156">
        <v>45743</v>
      </c>
      <c r="B763" s="151" t="s">
        <v>116</v>
      </c>
      <c r="C763" s="157" t="s">
        <v>162</v>
      </c>
      <c r="D763" s="158">
        <v>1.66</v>
      </c>
      <c r="E763" s="157" t="s">
        <v>166</v>
      </c>
    </row>
    <row r="764" spans="1:5" ht="16" thickBot="1" x14ac:dyDescent="0.4">
      <c r="A764" s="156">
        <v>45743</v>
      </c>
      <c r="B764" s="151" t="s">
        <v>116</v>
      </c>
      <c r="C764" s="157" t="s">
        <v>162</v>
      </c>
      <c r="D764" s="158">
        <v>1.53</v>
      </c>
      <c r="E764" s="157" t="s">
        <v>166</v>
      </c>
    </row>
    <row r="765" spans="1:5" ht="16" thickBot="1" x14ac:dyDescent="0.4">
      <c r="A765" s="156">
        <v>45743</v>
      </c>
      <c r="B765" s="151" t="s">
        <v>116</v>
      </c>
      <c r="C765" s="157" t="s">
        <v>162</v>
      </c>
      <c r="D765" s="158">
        <v>1.58</v>
      </c>
      <c r="E765" s="157" t="s">
        <v>166</v>
      </c>
    </row>
    <row r="766" spans="1:5" ht="16" thickBot="1" x14ac:dyDescent="0.4">
      <c r="A766" s="156">
        <v>45743</v>
      </c>
      <c r="B766" s="151" t="s">
        <v>116</v>
      </c>
      <c r="C766" s="157" t="s">
        <v>162</v>
      </c>
      <c r="D766" s="158">
        <v>1.71</v>
      </c>
      <c r="E766" s="157" t="s">
        <v>166</v>
      </c>
    </row>
    <row r="767" spans="1:5" ht="16" thickBot="1" x14ac:dyDescent="0.4">
      <c r="A767" s="156">
        <v>45743</v>
      </c>
      <c r="B767" s="151" t="s">
        <v>116</v>
      </c>
      <c r="C767" s="157" t="s">
        <v>162</v>
      </c>
      <c r="D767" s="158">
        <v>1.71</v>
      </c>
      <c r="E767" s="157" t="s">
        <v>166</v>
      </c>
    </row>
    <row r="768" spans="1:5" ht="16" thickBot="1" x14ac:dyDescent="0.4">
      <c r="A768" s="156">
        <v>45743</v>
      </c>
      <c r="B768" s="151" t="s">
        <v>116</v>
      </c>
      <c r="C768" s="157" t="s">
        <v>162</v>
      </c>
      <c r="D768" s="158">
        <v>1.71</v>
      </c>
      <c r="E768" s="157" t="s">
        <v>166</v>
      </c>
    </row>
    <row r="769" spans="1:5" ht="16" thickBot="1" x14ac:dyDescent="0.4">
      <c r="A769" s="156">
        <v>45743</v>
      </c>
      <c r="B769" s="151" t="s">
        <v>116</v>
      </c>
      <c r="C769" s="157" t="s">
        <v>162</v>
      </c>
      <c r="D769" s="158">
        <v>1.62</v>
      </c>
      <c r="E769" s="157" t="s">
        <v>166</v>
      </c>
    </row>
    <row r="770" spans="1:5" ht="16" thickBot="1" x14ac:dyDescent="0.4">
      <c r="A770" s="156">
        <v>45743</v>
      </c>
      <c r="B770" s="151" t="s">
        <v>116</v>
      </c>
      <c r="C770" s="157" t="s">
        <v>164</v>
      </c>
      <c r="D770" s="158">
        <v>1.97</v>
      </c>
      <c r="E770" s="157" t="s">
        <v>166</v>
      </c>
    </row>
    <row r="771" spans="1:5" ht="16" thickBot="1" x14ac:dyDescent="0.4">
      <c r="A771" s="156">
        <v>45743</v>
      </c>
      <c r="B771" s="151" t="s">
        <v>116</v>
      </c>
      <c r="C771" s="157" t="s">
        <v>162</v>
      </c>
      <c r="D771" s="158">
        <v>1.68</v>
      </c>
      <c r="E771" s="157" t="s">
        <v>186</v>
      </c>
    </row>
    <row r="772" spans="1:5" ht="16" thickBot="1" x14ac:dyDescent="0.4">
      <c r="A772" s="156">
        <v>45743</v>
      </c>
      <c r="B772" s="151" t="s">
        <v>116</v>
      </c>
      <c r="C772" s="157" t="s">
        <v>162</v>
      </c>
      <c r="D772" s="158">
        <v>1.71</v>
      </c>
      <c r="E772" s="157" t="s">
        <v>166</v>
      </c>
    </row>
    <row r="773" spans="1:5" ht="16" thickBot="1" x14ac:dyDescent="0.4">
      <c r="A773" s="156">
        <v>45743</v>
      </c>
      <c r="B773" s="151" t="s">
        <v>116</v>
      </c>
      <c r="C773" s="157" t="s">
        <v>162</v>
      </c>
      <c r="D773" s="158">
        <v>1.71</v>
      </c>
      <c r="E773" s="157" t="s">
        <v>166</v>
      </c>
    </row>
    <row r="774" spans="1:5" ht="16" thickBot="1" x14ac:dyDescent="0.4">
      <c r="A774" s="156">
        <v>45744</v>
      </c>
      <c r="B774" s="151" t="s">
        <v>116</v>
      </c>
      <c r="C774" s="157" t="s">
        <v>165</v>
      </c>
      <c r="D774" s="158">
        <v>1.58</v>
      </c>
      <c r="E774" s="157" t="s">
        <v>166</v>
      </c>
    </row>
    <row r="775" spans="1:5" ht="16" thickBot="1" x14ac:dyDescent="0.4">
      <c r="A775" s="156">
        <v>45744</v>
      </c>
      <c r="B775" s="151" t="s">
        <v>116</v>
      </c>
      <c r="C775" s="157" t="s">
        <v>162</v>
      </c>
      <c r="D775" s="158">
        <v>1.53</v>
      </c>
      <c r="E775" s="157" t="s">
        <v>188</v>
      </c>
    </row>
    <row r="776" spans="1:5" ht="16" thickBot="1" x14ac:dyDescent="0.4">
      <c r="A776" s="156">
        <v>45744</v>
      </c>
      <c r="B776" s="151" t="s">
        <v>116</v>
      </c>
      <c r="C776" s="157" t="s">
        <v>162</v>
      </c>
      <c r="D776" s="158">
        <v>1.84</v>
      </c>
      <c r="E776" s="157" t="s">
        <v>166</v>
      </c>
    </row>
    <row r="777" spans="1:5" ht="16" thickBot="1" x14ac:dyDescent="0.4">
      <c r="A777" s="156">
        <v>45744</v>
      </c>
      <c r="B777" s="151" t="s">
        <v>116</v>
      </c>
      <c r="C777" s="157" t="s">
        <v>162</v>
      </c>
      <c r="D777" s="158">
        <v>1.66</v>
      </c>
      <c r="E777" s="157" t="s">
        <v>166</v>
      </c>
    </row>
    <row r="778" spans="1:5" ht="16" thickBot="1" x14ac:dyDescent="0.4">
      <c r="A778" s="156">
        <v>45744</v>
      </c>
      <c r="B778" s="151" t="s">
        <v>116</v>
      </c>
      <c r="C778" s="157" t="s">
        <v>162</v>
      </c>
      <c r="D778" s="158">
        <v>1.53</v>
      </c>
      <c r="E778" s="157" t="s">
        <v>166</v>
      </c>
    </row>
    <row r="779" spans="1:5" ht="16" thickBot="1" x14ac:dyDescent="0.4">
      <c r="A779" s="156">
        <v>45744</v>
      </c>
      <c r="B779" s="151" t="s">
        <v>116</v>
      </c>
      <c r="C779" s="157" t="s">
        <v>162</v>
      </c>
      <c r="D779" s="158">
        <v>1.58</v>
      </c>
      <c r="E779" s="157" t="s">
        <v>166</v>
      </c>
    </row>
    <row r="780" spans="1:5" ht="16" thickBot="1" x14ac:dyDescent="0.4">
      <c r="A780" s="156">
        <v>45744</v>
      </c>
      <c r="B780" s="151" t="s">
        <v>116</v>
      </c>
      <c r="C780" s="157" t="s">
        <v>164</v>
      </c>
      <c r="D780" s="158">
        <v>1.97</v>
      </c>
      <c r="E780" s="157" t="s">
        <v>166</v>
      </c>
    </row>
    <row r="781" spans="1:5" ht="16" thickBot="1" x14ac:dyDescent="0.4">
      <c r="A781" s="156">
        <v>45744</v>
      </c>
      <c r="B781" s="151" t="s">
        <v>116</v>
      </c>
      <c r="C781" s="157" t="s">
        <v>162</v>
      </c>
      <c r="D781" s="158">
        <v>1.62</v>
      </c>
      <c r="E781" s="157" t="s">
        <v>166</v>
      </c>
    </row>
    <row r="782" spans="1:5" ht="16" thickBot="1" x14ac:dyDescent="0.4">
      <c r="A782" s="156">
        <v>45744</v>
      </c>
      <c r="B782" s="151" t="s">
        <v>116</v>
      </c>
      <c r="C782" s="157" t="s">
        <v>162</v>
      </c>
      <c r="D782" s="158">
        <v>1.71</v>
      </c>
      <c r="E782" s="157" t="s">
        <v>166</v>
      </c>
    </row>
    <row r="783" spans="1:5" ht="16" thickBot="1" x14ac:dyDescent="0.4">
      <c r="A783" s="156">
        <v>45744</v>
      </c>
      <c r="B783" s="151" t="s">
        <v>116</v>
      </c>
      <c r="C783" s="157" t="s">
        <v>162</v>
      </c>
      <c r="D783" s="158">
        <v>1.71</v>
      </c>
      <c r="E783" s="157" t="s">
        <v>166</v>
      </c>
    </row>
    <row r="784" spans="1:5" ht="16" thickBot="1" x14ac:dyDescent="0.4">
      <c r="A784" s="156">
        <v>45744</v>
      </c>
      <c r="B784" s="151" t="s">
        <v>116</v>
      </c>
      <c r="C784" s="157" t="s">
        <v>162</v>
      </c>
      <c r="D784" s="158">
        <v>1.71</v>
      </c>
      <c r="E784" s="157" t="s">
        <v>166</v>
      </c>
    </row>
    <row r="785" spans="1:5" ht="16" thickBot="1" x14ac:dyDescent="0.4">
      <c r="A785" s="156">
        <v>45744</v>
      </c>
      <c r="B785" s="151" t="s">
        <v>116</v>
      </c>
      <c r="C785" s="157" t="s">
        <v>162</v>
      </c>
      <c r="D785" s="158">
        <v>1.71</v>
      </c>
      <c r="E785" s="157" t="s">
        <v>189</v>
      </c>
    </row>
    <row r="786" spans="1:5" ht="16" thickBot="1" x14ac:dyDescent="0.4">
      <c r="A786" s="156">
        <v>45747</v>
      </c>
      <c r="B786" s="151" t="s">
        <v>116</v>
      </c>
      <c r="C786" s="157" t="s">
        <v>162</v>
      </c>
      <c r="D786" s="158">
        <v>1.72</v>
      </c>
      <c r="E786" s="157" t="s">
        <v>166</v>
      </c>
    </row>
    <row r="787" spans="1:5" ht="16" thickBot="1" x14ac:dyDescent="0.4">
      <c r="A787" s="156">
        <v>45747</v>
      </c>
      <c r="B787" s="151" t="s">
        <v>116</v>
      </c>
      <c r="C787" s="157" t="s">
        <v>162</v>
      </c>
      <c r="D787" s="158">
        <v>1.84</v>
      </c>
      <c r="E787" s="157" t="s">
        <v>166</v>
      </c>
    </row>
    <row r="788" spans="1:5" ht="16" thickBot="1" x14ac:dyDescent="0.4">
      <c r="A788" s="156">
        <v>45747</v>
      </c>
      <c r="B788" s="151" t="s">
        <v>116</v>
      </c>
      <c r="C788" s="157" t="s">
        <v>165</v>
      </c>
      <c r="D788" s="158">
        <v>1.58</v>
      </c>
      <c r="E788" s="157" t="s">
        <v>166</v>
      </c>
    </row>
    <row r="789" spans="1:5" ht="16" thickBot="1" x14ac:dyDescent="0.4">
      <c r="A789" s="156">
        <v>45747</v>
      </c>
      <c r="B789" s="151" t="s">
        <v>116</v>
      </c>
      <c r="C789" s="157" t="s">
        <v>162</v>
      </c>
      <c r="D789" s="158">
        <v>1.53</v>
      </c>
      <c r="E789" s="157" t="s">
        <v>188</v>
      </c>
    </row>
    <row r="790" spans="1:5" ht="16" thickBot="1" x14ac:dyDescent="0.4">
      <c r="A790" s="156">
        <v>45747</v>
      </c>
      <c r="B790" s="151" t="s">
        <v>116</v>
      </c>
      <c r="C790" s="157" t="s">
        <v>162</v>
      </c>
      <c r="D790" s="158">
        <v>1.77</v>
      </c>
      <c r="E790" s="157" t="s">
        <v>166</v>
      </c>
    </row>
    <row r="791" spans="1:5" ht="16" thickBot="1" x14ac:dyDescent="0.4">
      <c r="A791" s="156">
        <v>45747</v>
      </c>
      <c r="B791" s="151" t="s">
        <v>116</v>
      </c>
      <c r="C791" s="157" t="s">
        <v>162</v>
      </c>
      <c r="D791" s="158">
        <v>1.66</v>
      </c>
      <c r="E791" s="157" t="s">
        <v>166</v>
      </c>
    </row>
    <row r="792" spans="1:5" ht="16" thickBot="1" x14ac:dyDescent="0.4">
      <c r="A792" s="156">
        <v>45747</v>
      </c>
      <c r="B792" s="151" t="s">
        <v>116</v>
      </c>
      <c r="C792" s="157" t="s">
        <v>162</v>
      </c>
      <c r="D792" s="158">
        <v>1.71</v>
      </c>
      <c r="E792" s="157" t="s">
        <v>189</v>
      </c>
    </row>
    <row r="793" spans="1:5" ht="16" thickBot="1" x14ac:dyDescent="0.4">
      <c r="A793" s="156">
        <v>45747</v>
      </c>
      <c r="B793" s="151" t="s">
        <v>116</v>
      </c>
      <c r="C793" s="157" t="s">
        <v>162</v>
      </c>
      <c r="D793" s="158">
        <v>1.58</v>
      </c>
      <c r="E793" s="157" t="s">
        <v>166</v>
      </c>
    </row>
    <row r="794" spans="1:5" ht="16" thickBot="1" x14ac:dyDescent="0.4">
      <c r="A794" s="156">
        <v>45747</v>
      </c>
      <c r="B794" s="151" t="s">
        <v>116</v>
      </c>
      <c r="C794" s="157" t="s">
        <v>162</v>
      </c>
      <c r="D794" s="158">
        <v>1.71</v>
      </c>
      <c r="E794" s="157" t="s">
        <v>166</v>
      </c>
    </row>
    <row r="795" spans="1:5" ht="16" thickBot="1" x14ac:dyDescent="0.4">
      <c r="A795" s="156">
        <v>45747</v>
      </c>
      <c r="B795" s="151" t="s">
        <v>116</v>
      </c>
      <c r="C795" s="157" t="s">
        <v>162</v>
      </c>
      <c r="D795" s="158">
        <v>1.71</v>
      </c>
      <c r="E795" s="157" t="s">
        <v>166</v>
      </c>
    </row>
    <row r="796" spans="1:5" ht="16" thickBot="1" x14ac:dyDescent="0.4">
      <c r="A796" s="156">
        <v>45747</v>
      </c>
      <c r="B796" s="151" t="s">
        <v>116</v>
      </c>
      <c r="C796" s="157" t="s">
        <v>162</v>
      </c>
      <c r="D796" s="158">
        <v>1.71</v>
      </c>
      <c r="E796" s="157" t="s">
        <v>166</v>
      </c>
    </row>
    <row r="797" spans="1:5" ht="16" thickBot="1" x14ac:dyDescent="0.4">
      <c r="A797" s="156">
        <v>45747</v>
      </c>
      <c r="B797" s="151" t="s">
        <v>116</v>
      </c>
      <c r="C797" s="157" t="s">
        <v>162</v>
      </c>
      <c r="D797" s="158">
        <v>1.62</v>
      </c>
      <c r="E797" s="157" t="s">
        <v>186</v>
      </c>
    </row>
    <row r="798" spans="1:5" x14ac:dyDescent="0.35">
      <c r="A798" s="160">
        <v>45676</v>
      </c>
      <c r="B798" s="161" t="s">
        <v>194</v>
      </c>
      <c r="C798" s="161" t="s">
        <v>190</v>
      </c>
      <c r="D798" s="162">
        <v>2.09</v>
      </c>
      <c r="E798" s="163" t="s">
        <v>193</v>
      </c>
    </row>
    <row r="799" spans="1:5" x14ac:dyDescent="0.35">
      <c r="A799" s="160">
        <v>45704</v>
      </c>
      <c r="B799" s="161" t="s">
        <v>194</v>
      </c>
      <c r="C799" s="161" t="s">
        <v>191</v>
      </c>
      <c r="D799" s="162">
        <v>2.38</v>
      </c>
      <c r="E799" s="163" t="s">
        <v>193</v>
      </c>
    </row>
    <row r="800" spans="1:5" x14ac:dyDescent="0.35">
      <c r="A800" s="160">
        <v>45729</v>
      </c>
      <c r="B800" s="161" t="s">
        <v>194</v>
      </c>
      <c r="C800" s="161" t="s">
        <v>191</v>
      </c>
      <c r="D800" s="164">
        <v>2.8</v>
      </c>
      <c r="E800" s="163" t="s">
        <v>193</v>
      </c>
    </row>
    <row r="801" spans="1:5" x14ac:dyDescent="0.35">
      <c r="A801" s="160">
        <v>45730</v>
      </c>
      <c r="B801" s="161" t="s">
        <v>194</v>
      </c>
      <c r="C801" s="161" t="s">
        <v>191</v>
      </c>
      <c r="D801" s="164">
        <v>2.48</v>
      </c>
      <c r="E801" s="163" t="s">
        <v>193</v>
      </c>
    </row>
    <row r="802" spans="1:5" x14ac:dyDescent="0.35">
      <c r="A802" s="160">
        <v>45730</v>
      </c>
      <c r="B802" s="161" t="s">
        <v>194</v>
      </c>
      <c r="C802" s="161" t="s">
        <v>191</v>
      </c>
      <c r="D802" s="164">
        <v>1.91</v>
      </c>
      <c r="E802" s="163" t="s">
        <v>193</v>
      </c>
    </row>
    <row r="803" spans="1:5" x14ac:dyDescent="0.35">
      <c r="A803" s="160">
        <v>45731</v>
      </c>
      <c r="B803" s="161" t="s">
        <v>194</v>
      </c>
      <c r="C803" s="161" t="s">
        <v>191</v>
      </c>
      <c r="D803" s="164">
        <v>2.7</v>
      </c>
      <c r="E803" s="163" t="s">
        <v>193</v>
      </c>
    </row>
    <row r="804" spans="1:5" x14ac:dyDescent="0.35">
      <c r="A804" s="160">
        <v>45731</v>
      </c>
      <c r="B804" s="161" t="s">
        <v>194</v>
      </c>
      <c r="C804" s="161" t="s">
        <v>191</v>
      </c>
      <c r="D804" s="164">
        <v>2.7</v>
      </c>
      <c r="E804" s="163" t="s">
        <v>193</v>
      </c>
    </row>
    <row r="805" spans="1:5" x14ac:dyDescent="0.35">
      <c r="A805" s="160">
        <v>45732</v>
      </c>
      <c r="B805" s="161" t="s">
        <v>194</v>
      </c>
      <c r="C805" s="161" t="s">
        <v>191</v>
      </c>
      <c r="D805" s="164">
        <v>2.61</v>
      </c>
      <c r="E805" s="163" t="s">
        <v>193</v>
      </c>
    </row>
    <row r="806" spans="1:5" x14ac:dyDescent="0.35">
      <c r="A806" s="160">
        <v>45747</v>
      </c>
      <c r="B806" s="161" t="s">
        <v>194</v>
      </c>
      <c r="C806" s="161" t="s">
        <v>192</v>
      </c>
      <c r="D806" s="164">
        <v>2.86</v>
      </c>
      <c r="E806" s="163" t="s">
        <v>193</v>
      </c>
    </row>
    <row r="807" spans="1:5" x14ac:dyDescent="0.35">
      <c r="A807" s="160">
        <v>45747</v>
      </c>
      <c r="B807" s="161" t="s">
        <v>194</v>
      </c>
      <c r="C807" s="161" t="s">
        <v>192</v>
      </c>
      <c r="D807" s="164">
        <v>2.99</v>
      </c>
      <c r="E807" s="163" t="s">
        <v>193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A51788101</value>
    </field>
    <field name="Objective-Title">
      <value order="0">HCSA - Agency Reporting Template - Updated Q4 - Jan 2025</value>
    </field>
    <field name="Objective-Description">
      <value order="0"/>
    </field>
    <field name="Objective-CreationStamp">
      <value order="0">2025-02-13T10:31:17Z</value>
    </field>
    <field name="Objective-IsApproved">
      <value order="0">false</value>
    </field>
    <field name="Objective-IsPublished">
      <value order="0">false</value>
    </field>
    <field name="Objective-DatePublished">
      <value order="0"/>
    </field>
    <field name="Objective-ModificationStamp">
      <value order="0">2025-02-13T10:31:18Z</value>
    </field>
    <field name="Objective-Owner">
      <value order="0">McPherson, Grant G (U446994)</value>
    </field>
    <field name="Objective-Path">
      <value order="0">Objective Global Folder:SG File Plan:Health, nutrition and care:National Health Service (NHS):NHS management:Advice and policy: NHS management (2018- ):Health Workforce: Health and Care Staffing Act: High Cost Agency Spend Reports: 2024-2029</value>
    </field>
    <field name="Objective-Parent">
      <value order="0">Health Workforce: Health and Care Staffing Act: High Cost Agency Spend Reports: 2024-2029</value>
    </field>
    <field name="Objective-State">
      <value order="0">Being Drafted</value>
    </field>
    <field name="Objective-VersionId">
      <value order="0">vA78069479</value>
    </field>
    <field name="Objective-Version">
      <value order="0">0.1</value>
    </field>
    <field name="Objective-VersionNumber">
      <value order="0">1</value>
    </field>
    <field name="Objective-VersionComment">
      <value order="0">First version</value>
    </field>
    <field name="Objective-FileNumber">
      <value order="0">POL/43150</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E3415F7C2F9D1448A2B16A2FC211B14" ma:contentTypeVersion="16" ma:contentTypeDescription="Create a new document." ma:contentTypeScope="" ma:versionID="dea634e1c6429c8e5f1c1e16d1c95d4f">
  <xsd:schema xmlns:xsd="http://www.w3.org/2001/XMLSchema" xmlns:xs="http://www.w3.org/2001/XMLSchema" xmlns:p="http://schemas.microsoft.com/office/2006/metadata/properties" xmlns:ns3="00bb3a5e-402d-49f1-8819-0c5909c4f47c" xmlns:ns4="00e2d715-7a53-419b-b55f-b31bcc50b7f7" targetNamespace="http://schemas.microsoft.com/office/2006/metadata/properties" ma:root="true" ma:fieldsID="90ed419bb0ee51d232ad2471941e5e40" ns3:_="" ns4:_="">
    <xsd:import namespace="00bb3a5e-402d-49f1-8819-0c5909c4f47c"/>
    <xsd:import namespace="00e2d715-7a53-419b-b55f-b31bcc50b7f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b3a5e-402d-49f1-8819-0c5909c4f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e2d715-7a53-419b-b55f-b31bcc50b7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00bb3a5e-402d-49f1-8819-0c5909c4f47c" xsi:nil="true"/>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183A5FBC-9536-46D4-AAFE-B311560C4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b3a5e-402d-49f1-8819-0c5909c4f47c"/>
    <ds:schemaRef ds:uri="00e2d715-7a53-419b-b55f-b31bcc50b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0DCDEF-3C3D-4F60-A911-77CF2C80F90D}">
  <ds:schemaRefs>
    <ds:schemaRef ds:uri="http://schemas.microsoft.com/sharepoint/v3/contenttype/forms"/>
  </ds:schemaRefs>
</ds:datastoreItem>
</file>

<file path=customXml/itemProps4.xml><?xml version="1.0" encoding="utf-8"?>
<ds:datastoreItem xmlns:ds="http://schemas.openxmlformats.org/officeDocument/2006/customXml" ds:itemID="{BE42EAA9-08DC-4686-9D9A-6E6C7A9448E2}">
  <ds:schemaRefs>
    <ds:schemaRef ds:uri="http://schemas.microsoft.com/office/2006/documentManagement/types"/>
    <ds:schemaRef ds:uri="http://purl.org/dc/dcmitype/"/>
    <ds:schemaRef ds:uri="http://schemas.microsoft.com/office/infopath/2007/PartnerControls"/>
    <ds:schemaRef ds:uri="http://purl.org/dc/elements/1.1/"/>
    <ds:schemaRef ds:uri="00e2d715-7a53-419b-b55f-b31bcc50b7f7"/>
    <ds:schemaRef ds:uri="http://schemas.microsoft.com/office/2006/metadata/properties"/>
    <ds:schemaRef ds:uri="http://schemas.openxmlformats.org/package/2006/metadata/core-properties"/>
    <ds:schemaRef ds:uri="00bb3a5e-402d-49f1-8819-0c5909c4f47c"/>
    <ds:schemaRef ds:uri="http://www.w3.org/XML/1998/namespace"/>
    <ds:schemaRef ds:uri="http://purl.org/dc/terms/"/>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AfC rates</vt:lpstr>
      <vt:lpstr>Resident Doctors rates</vt:lpstr>
      <vt:lpstr>Other medical grades rates</vt:lpstr>
      <vt:lpstr>Dental rates</vt:lpstr>
      <vt:lpstr>Reporting template Page 1</vt:lpstr>
      <vt:lpstr>Reporting template page 2</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Oyindamola Jackson</dc:creator>
  <cp:lastModifiedBy>Brydie Thatcher (NHS Highland)</cp:lastModifiedBy>
  <dcterms:created xsi:type="dcterms:W3CDTF">2023-12-05T12:29:07Z</dcterms:created>
  <dcterms:modified xsi:type="dcterms:W3CDTF">2025-06-05T07:47:37Z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A51788101</vt:lpwstr>
  </property>
  <property fmtid="{D5CDD505-2E9C-101B-9397-08002B2CF9AE}" pid="4" name="Objective-Title">
    <vt:lpwstr>HCSA - Agency Reporting Template - Updated Q4 - Jan 2025</vt:lpwstr>
  </property>
  <property fmtid="{D5CDD505-2E9C-101B-9397-08002B2CF9AE}" pid="5" name="Objective-Description">
    <vt:lpwstr/>
  </property>
  <property fmtid="{D5CDD505-2E9C-101B-9397-08002B2CF9AE}" pid="6" name="Objective-CreationStamp">
    <vt:filetime>2025-02-13T10:31:17Z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2025-02-13T10:31:18Z</vt:filetime>
  </property>
  <property fmtid="{D5CDD505-2E9C-101B-9397-08002B2CF9AE}" pid="11" name="Objective-Owner">
    <vt:lpwstr>McPherson, Grant G (U446994)</vt:lpwstr>
  </property>
  <property fmtid="{D5CDD505-2E9C-101B-9397-08002B2CF9AE}" pid="12" name="Objective-Path">
    <vt:lpwstr>Objective Global Folder:SG File Plan:Health, nutrition and care:National Health Service (NHS):NHS management:Advice and policy: NHS management (2018- ):Health Workforce: Health and Care Staffing Act: High Cost Agency Spend Reports: 2024-2029</vt:lpwstr>
  </property>
  <property fmtid="{D5CDD505-2E9C-101B-9397-08002B2CF9AE}" pid="13" name="Objective-Parent">
    <vt:lpwstr>Health Workforce: Health and Care Staffing Act: High Cost Agency Spend Reports: 2024-2029</vt:lpwstr>
  </property>
  <property fmtid="{D5CDD505-2E9C-101B-9397-08002B2CF9AE}" pid="14" name="Objective-State">
    <vt:lpwstr>Being Drafted</vt:lpwstr>
  </property>
  <property fmtid="{D5CDD505-2E9C-101B-9397-08002B2CF9AE}" pid="15" name="Objective-VersionId">
    <vt:lpwstr>vA78069479</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POL/43150</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ContentTypeId">
    <vt:lpwstr>0x010100CE3415F7C2F9D1448A2B16A2FC211B14</vt:lpwstr>
  </property>
</Properties>
</file>